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23256" windowHeight="12576" tabRatio="779" activeTab="6"/>
  </bookViews>
  <sheets>
    <sheet name="Форма 8.1 предприятие" sheetId="17" r:id="rId1"/>
    <sheet name="Форма 8.3" sheetId="18" r:id="rId2"/>
    <sheet name="Форма 3.1-3.2" sheetId="19" r:id="rId3"/>
    <sheet name="1-1.4" sheetId="2" r:id="rId4"/>
    <sheet name="2.1" sheetId="1" r:id="rId5"/>
    <sheet name="2.2-2.4" sheetId="3" r:id="rId6"/>
    <sheet name="3.1-3.5" sheetId="15" r:id="rId7"/>
    <sheet name="4.1-4.8" sheetId="16" r:id="rId8"/>
    <sheet name="4.7 " sheetId="14" r:id="rId9"/>
    <sheet name="4.9 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m">#REF!</definedName>
    <definedName name="\n">#REF!</definedName>
    <definedName name="\o">#REF!</definedName>
    <definedName name="__________C370000">#REF!</definedName>
    <definedName name="_________C370000">#REF!</definedName>
    <definedName name="________C370000">#REF!</definedName>
    <definedName name="_______C370000">#REF!</definedName>
    <definedName name="_____C370000">#REF!</definedName>
    <definedName name="____C370000">#REF!</definedName>
    <definedName name="___C370000">#REF!</definedName>
    <definedName name="__C370000">#REF!</definedName>
    <definedName name="__IntlFixup" hidden="1">TRUE</definedName>
    <definedName name="__k4">#N/A</definedName>
    <definedName name="_A">#REF!</definedName>
    <definedName name="_B">#REF!</definedName>
    <definedName name="_C">#REF!</definedName>
    <definedName name="_C370000">#REF!</definedName>
    <definedName name="_D">#REF!</definedName>
    <definedName name="_E">#REF!</definedName>
    <definedName name="_F">#REF!</definedName>
    <definedName name="_IDОтчета">178174</definedName>
    <definedName name="_IDШаблона">178176</definedName>
    <definedName name="_k4">#N/A</definedName>
    <definedName name="_prd3">[1]Титульный!$F$11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0" hidden="1">'Форма 8.1 предприятие'!$A$10:$AB$51</definedName>
    <definedName name="a">#N/A</definedName>
    <definedName name="AccessDatabase" hidden="1">"C:\My Documents\vlad\Var_2\can270398v2t05.mdb"</definedName>
    <definedName name="AFamorts">#REF!</definedName>
    <definedName name="AFamorttnr96">#REF!</definedName>
    <definedName name="AFassistech">#REF!</definedName>
    <definedName name="AFfraisfi">#REF!</definedName>
    <definedName name="AFimpoA">#REF!</definedName>
    <definedName name="AFparité">#REF!</definedName>
    <definedName name="AFtaxexport">#REF!</definedName>
    <definedName name="alumina_mt">#REF!</definedName>
    <definedName name="alumina_price">#REF!</definedName>
    <definedName name="anscount" hidden="1">1</definedName>
    <definedName name="asd">#N/A</definedName>
    <definedName name="b">#N/A</definedName>
    <definedName name="Balance_Sheet">#REF!</definedName>
    <definedName name="bbbbb">[2]!USD/1.701</definedName>
    <definedName name="bbbbbb">#N/A</definedName>
    <definedName name="Beg_Bal">#REF!</definedName>
    <definedName name="bnmnm">#N/A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ompOt">#N/A</definedName>
    <definedName name="CompRas">#N/A</definedName>
    <definedName name="Coût_Assistance_technique_1998">[2]!NotesHyp</definedName>
    <definedName name="csDesignMode">1</definedName>
    <definedName name="curs">#REF!</definedName>
    <definedName name="D">#REF!</definedName>
    <definedName name="d_r">#REF!</definedName>
    <definedName name="da">#REF!</definedName>
    <definedName name="Data">#REF!</definedName>
    <definedName name="dddddddd">#N/A</definedName>
    <definedName name="del">#REF!</definedName>
    <definedName name="Depreciation_Schedule">#REF!</definedName>
    <definedName name="dfg">#N/A</definedName>
    <definedName name="DL_email">[1]Титульный!$G$40</definedName>
    <definedName name="DL_Tel">[1]Титульный!$G$39</definedName>
    <definedName name="DM">[2]!USD/1.701</definedName>
    <definedName name="DMRUR">#REF!</definedName>
    <definedName name="doljnDL">[1]Титульный!$G$38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>#REF!</definedName>
    <definedName name="End_Bal">#REF!</definedName>
    <definedName name="ew">#N/A</definedName>
    <definedName name="Expas">#REF!</definedName>
    <definedName name="export_year">#REF!</definedName>
    <definedName name="Extra_Pay">#REF!</definedName>
    <definedName name="fffffffff">#N/A</definedName>
    <definedName name="fffffffff1">#N/A</definedName>
    <definedName name="fg">#N/A</definedName>
    <definedName name="Financing_Activities">#REF!</definedName>
    <definedName name="fioDL">[1]Титульный!$G$37</definedName>
    <definedName name="fioRUK">[1]Титульный!$G$33</definedName>
    <definedName name="Form_211">#REF!</definedName>
    <definedName name="Form_214_40">#REF!</definedName>
    <definedName name="Form_214_41">#REF!</definedName>
    <definedName name="Form_215">#REF!</definedName>
    <definedName name="Form_626_p">#REF!</definedName>
    <definedName name="Format_info">#REF!</definedName>
    <definedName name="Fuel">#REF!</definedName>
    <definedName name="FuelP97">#REF!</definedName>
    <definedName name="Full_Print">#REF!</definedName>
    <definedName name="G">[2]!USD/1.701</definedName>
    <definedName name="gg">#REF!</definedName>
    <definedName name="gggg">#N/A</definedName>
    <definedName name="GoAssetChart">#N/A</definedName>
    <definedName name="GoBack">#N/A</definedName>
    <definedName name="GoBalanceSheet">#N/A</definedName>
    <definedName name="GoCashFlow">#N/A</definedName>
    <definedName name="god">[3]Титульный!$F$10</definedName>
    <definedName name="GoData">#N/A</definedName>
    <definedName name="GoIncomeChart">#N/A</definedName>
    <definedName name="GoIncomeChart1">#N/A</definedName>
    <definedName name="HEADER_BOTTOM">6</definedName>
    <definedName name="HEADER_BOTTOM_1">#N/A</definedName>
    <definedName name="Header_Row">ROW(#REF!)</definedName>
    <definedName name="hh">[2]!USD/1.701</definedName>
    <definedName name="hhhh">#N/A</definedName>
    <definedName name="iii" localSheetId="2">kk/1.81</definedName>
    <definedName name="iii" localSheetId="1">kk/1.81</definedName>
    <definedName name="iii">kk/1.81</definedName>
    <definedName name="iiii" localSheetId="2">kk/1.81</definedName>
    <definedName name="iiii" localSheetId="1">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t">#REF!</definedName>
    <definedName name="Interest_Rate">#REF!</definedName>
    <definedName name="jjjjjj">#N/A</definedName>
    <definedName name="k">#N/A</definedName>
    <definedName name="kk">#N/A</definedName>
    <definedName name="kurs">#REF!</definedName>
    <definedName name="Last_Row" localSheetId="2">IF('Форма 3.1-3.2'!Values_Entered,Header_Row+'Форма 3.1-3.2'!Number_of_Payments,Header_Row)</definedName>
    <definedName name="Last_Row" localSheetId="1">IF('Форма 8.3'!Values_Entered,Header_Row+'Форма 8.3'!Number_of_Payments,Header_Row)</definedName>
    <definedName name="Last_Row">IF(Values_Entered,Header_Row+Number_of_Payments,Header_Row)</definedName>
    <definedName name="libir6m">#REF!</definedName>
    <definedName name="limcount" hidden="1">1</definedName>
    <definedName name="LME">#REF!</definedName>
    <definedName name="Loan_Amount">#REF!</definedName>
    <definedName name="Loan_Start">#REF!</definedName>
    <definedName name="Loan_Years">#REF!</definedName>
    <definedName name="mamamia">#REF!</definedName>
    <definedName name="mm">#N/A</definedName>
    <definedName name="MO_LIST_14">[1]REESTR_MO!$B$107:$B$118</definedName>
    <definedName name="MR_LIST">[1]REESTR_MO!$D$2:$D$53</definedName>
    <definedName name="nn" localSheetId="2">kk/1.81</definedName>
    <definedName name="nn" localSheetId="1">kk/1.81</definedName>
    <definedName name="nn">kk/1.81</definedName>
    <definedName name="nnnn" localSheetId="2">kk/1.81</definedName>
    <definedName name="nnnn" localSheetId="1">kk/1.81</definedName>
    <definedName name="nnnn">kk/1.81</definedName>
    <definedName name="Num_Pmt_Per_Year">#REF!</definedName>
    <definedName name="Number_of_Payments" localSheetId="2">MATCH(0.01,End_Bal,-1)+1</definedName>
    <definedName name="Number_of_Payments" localSheetId="1">MATCH(0.01,End_Bal,-1)+1</definedName>
    <definedName name="Number_of_Payments">MATCH(0.01,End_Bal,-1)+1</definedName>
    <definedName name="OLE_LINK1" localSheetId="7">'4.1-4.8'!#REF!</definedName>
    <definedName name="org">[1]Титульный!$F$15</definedName>
    <definedName name="output_year">#REF!</definedName>
    <definedName name="P1_SC_PROT1" hidden="1">'[4]Баланс энергии'!$B$14:$B$15,'[4]Баланс энергии'!$D$8:$G$9,'[4]Баланс энергии'!$D$14:$G$15,'[4]Баланс энергии'!#REF!,'[4]Баланс энергии'!#REF!</definedName>
    <definedName name="P1_SC_PROT10" hidden="1">'[4]Ремонты 2010'!$G$17,'[4]Ремонты 2010'!$B$17:$D$17,'[4]Ремонты 2010'!$A$14:$G$15,'[4]Ремонты 2010'!$A$9:$E$10,'[4]Ремонты 2010'!$A$3:$G$3</definedName>
    <definedName name="P1_SC_PROT14" hidden="1">[4]Общеэксплуатационные!$C$11:$C$13,[4]Общеэксплуатационные!$E$11:$F$13,[4]Общеэксплуатационные!$D$15,[4]Общеэксплуатационные!$B$15</definedName>
    <definedName name="P1_SC_PROT15" hidden="1">'[4]П.1.20. расшифровка КВЛ 2010'!$A$16:$A$17,'[4]П.1.20. расшифровка КВЛ 2010'!$A$20:$A$21,'[4]П.1.20. расшифровка КВЛ 2010'!$A$24:$A$25</definedName>
    <definedName name="P1_SC_PROT17" hidden="1">'[4]соц характер'!$A$3:$F$3,'[4]соц характер'!$A$16:$A$19,'[4]соц характер'!$A$23:$A$25,'[4]соц характер'!$C$10:$C$13,'[4]соц характер'!$E$10:$F$13</definedName>
    <definedName name="P1_SC_PROT2" hidden="1">'[4]Баланс мощности'!#REF!,'[4]Баланс мощности'!#REF!,'[4]Баланс мощности'!#REF!,'[4]Баланс мощности'!#REF!,'[4]Баланс мощности'!#REF!</definedName>
    <definedName name="P1_SC_PROT26" hidden="1">'[4]П.1.20. расшифровка КВЛ 2010'!$A$16:$A$17,'[4]П.1.20. расшифровка КВЛ 2010'!$A$20:$A$21,'[4]П.1.20. расшифровка КВЛ 2010'!$A$24:$A$25</definedName>
    <definedName name="P1_SC_PROT5" hidden="1">'[4]амортизация по уровням напряжен'!$I$10:$I$13,'[4]амортизация по уровням напряжен'!$I$15:$I$18,'[4]амортизация по уровням напряжен'!$D$15:$F$18</definedName>
    <definedName name="P1_SC_PROT7" hidden="1">'[4]П.1.16. оплата труда'!$E$29:$E$30,'[4]П.1.16. оплата труда'!$D$28,'[4]П.1.16. оплата труда'!$F$28,'[4]П.1.16. оплата труда'!$G$27</definedName>
    <definedName name="P1_SCOPE_PROT1" hidden="1">#REF!,#REF!,#REF!,#REF!,#REF!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hidden="1">#REF!,#REF!,#REF!,#REF!,#REF!,#REF!</definedName>
    <definedName name="P1_SCOPE_PROT2" hidden="1">#REF!,#REF!,#REF!,#REF!,#REF!</definedName>
    <definedName name="P1_SCOPE_PROT22" hidden="1">#REF!,#REF!,#REF!,#REF!,#REF!,#REF!,#REF!</definedName>
    <definedName name="P1_SCOPE_PROT27" hidden="1">#REF!,#REF!,#REF!,#REF!,#REF!,#REF!</definedName>
    <definedName name="P1_SCOPE_PROT34" hidden="1">#REF!,#REF!,#REF!,#REF!,#REF!,#REF!</definedName>
    <definedName name="P1_SCOPE_PROT5" hidden="1">#REF!,#REF!,#REF!</definedName>
    <definedName name="P1_SCOPE_PROT8" hidden="1">#REF!,#REF!,#REF!,#REF!</definedName>
    <definedName name="P1_SCORE_PROT100" hidden="1">[5]УНПХ!$C$47:$C$48,[5]УНПХ!$A$47:$A$48,[5]УНПХ!$A$43:$A$44,[5]УНПХ!$C$43:$C$44,[5]УНПХ!$E$43:$F$44,[5]УНПХ!$E$39:$F$40,[5]УНПХ!$C$39:$C$40,[5]УНПХ!$D$46</definedName>
    <definedName name="P1_SCORE_PROT14" hidden="1">[5]УПХ!$A$14:$A$18,[5]УПХ!$A$24:$A$24,[5]УПХ!#REF!,[5]УПХ!#REF!,[5]УПХ!$A$47:$A$47,[5]УПХ!$C$47:$C$47,[5]УПХ!$E$47:$F$47,[5]УПХ!#REF!</definedName>
    <definedName name="P1_SCORE_PROT2" hidden="1">'[5]Баланс энергии'!#REF!,'[5]Баланс энергии'!#REF!,'[5]Баланс энергии'!#REF!,'[5]Баланс энергии'!$J$11,'[5]Баланс энергии'!$L$11:$L$12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SC_PROT1" hidden="1">'[4]Баланс энергии'!#REF!,'[4]Баланс энергии'!#REF!,'[4]Баланс энергии'!#REF!,'[4]Баланс энергии'!#REF!,'[4]Баланс энергии'!#REF!</definedName>
    <definedName name="P2_SC_PROT15" hidden="1">'[4]П.1.20. расшифровка КВЛ 2010'!$A$28:$A$29,'[4]П.1.20. расшифровка КВЛ 2010'!$A$32:$A$33,'[4]П.1.20. расшифровка КВЛ 2010'!$A$36:$A$37</definedName>
    <definedName name="P2_SC_PROT17" hidden="1">'[4]соц характер'!$C$16:$C$19,'[4]соц характер'!$E$16:$F$19,'[4]соц характер'!$C$21,'[4]соц характер'!$E$21:$F$21,'[4]соц характер'!$C$23:$C$24</definedName>
    <definedName name="P2_SC_PROT2" hidden="1">'[4]Баланс мощности'!#REF!,'[4]Баланс мощности'!#REF!,'[4]Баланс мощности'!#REF!,'[4]Баланс мощности'!#REF!,'[4]Баланс мощности'!#REF!</definedName>
    <definedName name="P2_SC_PROT26" hidden="1">'[4]П.1.20. расшифровка КВЛ 2010'!$A$28:$A$29,'[4]П.1.20. расшифровка КВЛ 2010'!$A$32:$A$33,'[4]П.1.20. расшифровка КВЛ 2010'!$A$36:$A$37</definedName>
    <definedName name="P2_SC_PROT7" hidden="1">'[4]П.1.16. оплата труда'!$F$25,'[4]П.1.16. оплата труда'!$D$25,'[4]П.1.16. оплата труда'!$D$22,'[4]П.1.16. оплата труда'!$G$24,'[4]П.1.16. оплата труда'!$F$22</definedName>
    <definedName name="P2_SCOPE_PROT1" hidden="1">#REF!,#REF!,#REF!,#REF!,#REF!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#REF!,#REF!,#REF!,#REF!,#REF!</definedName>
    <definedName name="P2_SCOPE_PROT22" hidden="1">#REF!,#REF!,#REF!,#REF!,#REF!,#REF!</definedName>
    <definedName name="P2_SCOPE_PROT27" hidden="1">#REF!,#REF!,#REF!,#REF!,#REF!,#REF!</definedName>
    <definedName name="P2_SCOPE_PROT5" hidden="1">#REF!,#REF!,#REF!</definedName>
    <definedName name="P2_SCOPE_PROT8" hidden="1">#REF!,#REF!,#REF!,#REF!</definedName>
    <definedName name="P3_SC_PROT1" hidden="1">'[4]Баланс энергии'!#REF!,'[4]Баланс энергии'!#REF!,'[4]Баланс энергии'!#REF!,'[4]Баланс энергии'!#REF!,'[4]Баланс энергии'!#REF!</definedName>
    <definedName name="P3_SC_PROT15" hidden="1">'[4]П.1.20. расшифровка КВЛ 2010'!$B$42,'[4]П.1.20. расшифровка КВЛ 2010'!$C$36:$G$37,'[4]П.1.20. расшифровка КВЛ 2010'!$C$32:$G$33</definedName>
    <definedName name="P3_SC_PROT2" hidden="1">'[4]Баланс мощности'!#REF!,'[4]Баланс мощности'!#REF!,'[4]Баланс мощности'!#REF!,'[4]Баланс мощности'!#REF!,'[4]Баланс мощности'!#REF!</definedName>
    <definedName name="P3_SC_PROT26" hidden="1">'[4]П.1.20. расшифровка КВЛ 2010'!$B$42,'[4]П.1.20. расшифровка КВЛ 2010'!$C$36:$G$37,'[4]П.1.20. расшифровка КВЛ 2010'!$C$32:$G$33</definedName>
    <definedName name="P3_SC_PROT7" hidden="1">'[4]П.1.16. оплата труда'!$G$21,'[4]П.1.16. оплата труда'!$F$19,'[4]П.1.16. оплата труда'!$D$19,'[4]П.1.16. оплата труда'!$G$18,'[4]П.1.16. оплата труда'!$F$16</definedName>
    <definedName name="P3_SCOPE_PROT1" hidden="1">#REF!,#REF!,#REF!,#REF!,#REF!</definedName>
    <definedName name="P3_SCOPE_PROT14" hidden="1">#REF!,#REF!,#REF!,#REF!,#REF!,#REF!,#REF!,#REF!,#REF!</definedName>
    <definedName name="P3_SCOPE_PROT2" hidden="1">#REF!,#REF!,#REF!,#REF!,#REF!</definedName>
    <definedName name="P3_SCOPE_PROT8" hidden="1">#REF!,#REF!,#REF!,#REF!,#REF!</definedName>
    <definedName name="P4_SC_PROT1" hidden="1">'[4]Баланс энергии'!#REF!,'[4]Баланс энергии'!#REF!,'[4]Баланс энергии'!#REF!,'[4]Баланс энергии'!#REF!,'[4]Баланс энергии'!#REF!</definedName>
    <definedName name="P4_SC_PROT15" hidden="1">'[4]П.1.20. расшифровка КВЛ 2010'!$C$28:$G$29,'[4]П.1.20. расшифровка КВЛ 2010'!$C$24:$G$25,'[4]П.1.20. расшифровка КВЛ 2010'!$C$20:$G$21</definedName>
    <definedName name="P4_SC_PROT2" hidden="1">'[4]Баланс мощности'!#REF!,'[4]Баланс мощности'!#REF!,'[4]Баланс мощности'!#REF!,'[4]Баланс мощности'!#REF!,'[4]Баланс мощности'!#REF!</definedName>
    <definedName name="P4_SC_PROT26" hidden="1">'[4]П.1.20. расшифровка КВЛ 2010'!$C$28:$G$29,'[4]П.1.20. расшифровка КВЛ 2010'!$C$24:$G$25,'[4]П.1.20. расшифровка КВЛ 2010'!$C$20:$G$21</definedName>
    <definedName name="P4_SC_PROT7" hidden="1">'[4]П.1.16. оплата труда'!$D$16,'[4]П.1.16. оплата труда'!$D$13,'[4]П.1.16. оплата труда'!$F$13,'[4]П.1.16. оплата труда'!$G$15,'[4]П.1.16. оплата труда'!$G$12</definedName>
    <definedName name="P4_SCOPE_PROT1" hidden="1">#REF!,#REF!,#REF!,#REF!,#REF!</definedName>
    <definedName name="P4_SCOPE_PROT14" hidden="1">#REF!,#REF!,#REF!,#REF!,#REF!,#REF!,#REF!,#REF!,#REF!</definedName>
    <definedName name="P4_SCOPE_PROT2" hidden="1">#REF!,#REF!,#REF!,#REF!,#REF!</definedName>
    <definedName name="P4_SCOPE_PROT8" hidden="1">#REF!,#REF!,#REF!,#REF!,#REF!</definedName>
    <definedName name="P5_SC_PROT1" hidden="1">'[4]Баланс энергии'!#REF!,'[4]Баланс энергии'!#REF!,'[4]Баланс энергии'!#REF!,'[4]Баланс энергии'!#REF!,'[4]Баланс энергии'!#REF!</definedName>
    <definedName name="P5_SC_PROT15" hidden="1">'[4]П.1.20. расшифровка КВЛ 2010'!$C$16:$G$17,'[4]П.1.20. расшифровка КВЛ 2010'!$C$12:$G$13,'[4]П.1.20. расшифровка КВЛ 2010'!$A$4:$G$4</definedName>
    <definedName name="P5_SC_PROT26" hidden="1">'[4]П.1.20. расшифровка КВЛ 2010'!$C$16:$G$17,'[4]П.1.20. расшифровка КВЛ 2010'!$C$12:$G$13,'[4]П.1.20. расшифровка КВЛ 2010'!$A$4:$G$4</definedName>
    <definedName name="P5_SC_PROT7" localSheetId="2" hidden="1">'[4]П.1.16. оплата труда'!$F$10:$G$10,'[4]П.1.16. оплата труда'!$D$10,'[4]П.1.16. оплата труда'!$C$8:$G$8,'[4]П.1.16. оплата труда'!$C$29:$C$30,P1_SC_PROT7</definedName>
    <definedName name="P5_SC_PROT7" localSheetId="1" hidden="1">'[4]П.1.16. оплата труда'!$F$10:$G$10,'[4]П.1.16. оплата труда'!$D$10,'[4]П.1.16. оплата труда'!$C$8:$G$8,'[4]П.1.16. оплата труда'!$C$29:$C$30,P1_SC_PROT7</definedName>
    <definedName name="P5_SC_PROT7" hidden="1">'[4]П.1.16. оплата труда'!$F$10:$G$10,'[4]П.1.16. оплата труда'!$D$10,'[4]П.1.16. оплата труда'!$C$8:$G$8,'[4]П.1.16. оплата труда'!$C$29:$C$30,P1_SC_PROT7</definedName>
    <definedName name="P5_SCOPE_PROT1" hidden="1">#REF!,#REF!,#REF!,#REF!,#REF!</definedName>
    <definedName name="P5_SCOPE_PROT2" hidden="1">#REF!,#REF!,#REF!,#REF!,#REF!</definedName>
    <definedName name="P5_SCOPE_PROT8" hidden="1">#REF!,#REF!,#REF!,#REF!,#REF!</definedName>
    <definedName name="P6_SC_PROT1" localSheetId="2" hidden="1">'[4]Баланс энергии'!#REF!,'[4]Баланс энергии'!#REF!,'[4]Баланс энергии'!#REF!,'[4]Баланс энергии'!$B$8:$B$9,P1_SC_PROT1,P2_SC_PROT1</definedName>
    <definedName name="P6_SC_PROT1" localSheetId="1" hidden="1">'[4]Баланс энергии'!#REF!,'[4]Баланс энергии'!#REF!,'[4]Баланс энергии'!#REF!,'[4]Баланс энергии'!$B$8:$B$9,P1_SC_PROT1,P2_SC_PROT1</definedName>
    <definedName name="P6_SC_PROT1" hidden="1">'[4]Баланс энергии'!#REF!,'[4]Баланс энергии'!#REF!,'[4]Баланс энергии'!#REF!,'[4]Баланс энергии'!$B$8:$B$9,P1_SC_PROT1,P2_SC_PROT1</definedName>
    <definedName name="P6_SCOPE_PROT1" localSheetId="2" hidden="1">#REF!,#REF!,#REF!,#REF!,P1_SCOPE_PROT1,P2_SCOPE_PROT1</definedName>
    <definedName name="P6_SCOPE_PROT1" localSheetId="1" hidden="1">#REF!,#REF!,#REF!,#REF!,P1_SCOPE_PROT1,P2_SCOPE_PROT1</definedName>
    <definedName name="P6_SCOPE_PROT1" hidden="1">#REF!,#REF!,#REF!,#REF!,P1_SCOPE_PROT1,P2_SCOPE_PROT1</definedName>
    <definedName name="P6_SCOPE_PROT8" hidden="1">#REF!,#REF!,#REF!,#REF!</definedName>
    <definedName name="PapExpas">#REF!</definedName>
    <definedName name="Pay_Date">#REF!</definedName>
    <definedName name="Pay_Num">#REF!</definedName>
    <definedName name="Payment_Date" localSheetId="2">DATE(YEAR(Loan_Start),MONTH(Loan_Start)+Payment_Number,DAY(Loan_Start))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bud601">#REF!</definedName>
    <definedName name="Pbud655">#REF!</definedName>
    <definedName name="Pbud98">#REF!</definedName>
    <definedName name="Pcharg96">#REF!</definedName>
    <definedName name="Pcotisations">#REF!</definedName>
    <definedName name="PdgeccMO">#REF!</definedName>
    <definedName name="PeffecBud">#REF!</definedName>
    <definedName name="Peffectif">#REF!</definedName>
    <definedName name="PeffectifA">#REF!</definedName>
    <definedName name="Pfamo">#REF!</definedName>
    <definedName name="PFAMO612642">#REF!</definedName>
    <definedName name="Pgratif956">#REF!</definedName>
    <definedName name="Phsup">#REF!</definedName>
    <definedName name="Phsup98">#REF!</definedName>
    <definedName name="Phypoaugmentation">#REF!</definedName>
    <definedName name="Pmainoeuvre">#REF!</definedName>
    <definedName name="popamia">#REF!</definedName>
    <definedName name="pp">#REF!</definedName>
    <definedName name="prd">[1]Титульный!$F$9</definedName>
    <definedName name="Princ">#REF!</definedName>
    <definedName name="Print_Area_Reset" localSheetId="2">OFFSET(Full_Print,0,0,'Форма 3.1-3.2'!Last_Row)</definedName>
    <definedName name="Print_Area_Reset" localSheetId="1">OFFSET(Full_Print,0,0,'Форма 8.3'!Last_Row)</definedName>
    <definedName name="Print_Area_Reset">OFFSET(Full_Print,0,0,Last_Row)</definedName>
    <definedName name="promd_Запрос_с_16_по_19">#REF!</definedName>
    <definedName name="PROT_22" localSheetId="2">P3_PROT_22,P4_PROT_22,P5_PROT_22</definedName>
    <definedName name="PROT_22" localSheetId="1">P3_PROT_22,P4_PROT_22,P5_PROT_22</definedName>
    <definedName name="PROT_22">P3_PROT_22,P4_PROT_22,P5_PROT_22</definedName>
    <definedName name="qasec">#N/A</definedName>
    <definedName name="qaz">#N/A</definedName>
    <definedName name="qq">[2]!USD/1.701</definedName>
    <definedName name="qqq">#N/A</definedName>
    <definedName name="qqqq">#N/A</definedName>
    <definedName name="QryRowStr_End_1.5">#N/A</definedName>
    <definedName name="QryRowStr_Start_1.5">#N/A</definedName>
    <definedName name="QryRowStrCount">2</definedName>
    <definedName name="qwecn">#N/A</definedName>
    <definedName name="qwer">#N/A</definedName>
    <definedName name="qwertyt">#N/A</definedName>
    <definedName name="qwertyu">#N/A</definedName>
    <definedName name="qwertyui">#N/A</definedName>
    <definedName name="qwsde">#N/A</definedName>
    <definedName name="qwxxd">#N/A</definedName>
    <definedName name="R_r">#REF!</definedName>
    <definedName name="Receipts_and_Disbursements">#REF!</definedName>
    <definedName name="REGION">[1]TEHSHEET!$B$1:$B$84</definedName>
    <definedName name="region_name">[6]Титульный!$F$7</definedName>
    <definedName name="Rent_and_Taxes">#REF!</definedName>
    <definedName name="Resnatur">#REF!</definedName>
    <definedName name="Resnatur2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laries_Paid_2">#REF!</definedName>
    <definedName name="sansnom">[2]!NotesHyp</definedName>
    <definedName name="SAPBEXrevision" hidden="1">1</definedName>
    <definedName name="SAPBEXsysID" hidden="1">"BW2"</definedName>
    <definedName name="SAPBEXwbID" hidden="1">"479GSPMTNK9HM4ZSIVE5K2SH6"</definedName>
    <definedName name="SC_PROT1" localSheetId="2">P3_SC_PROT1,P4_SC_PROT1,P5_SC_PROT1,'Форма 3.1-3.2'!P6_SC_PROT1</definedName>
    <definedName name="SC_PROT1" localSheetId="1">P3_SC_PROT1,P4_SC_PROT1,P5_SC_PROT1,'Форма 8.3'!P6_SC_PROT1</definedName>
    <definedName name="SC_PROT1">P3_SC_PROT1,P4_SC_PROT1,P5_SC_PROT1,P6_SC_PROT1</definedName>
    <definedName name="SC_PROT10" localSheetId="2">'[4]Ремонты 2010'!$G$9:$G$10,P1_SC_PROT10</definedName>
    <definedName name="SC_PROT10" localSheetId="1">'[4]Ремонты 2010'!$G$9:$G$10,P1_SC_PROT10</definedName>
    <definedName name="SC_PROT10">'[4]Ремонты 2010'!$G$9:$G$10,P1_SC_PROT10</definedName>
    <definedName name="SC_PROT11">'[4]Сводная ремонт'!$F$10:$F$11,'[4]Сводная ремонт'!$C$14:$F$15,'[4]Сводная ремонт'!$D$10:$D$11</definedName>
    <definedName name="SC_PROT12">[4]Проч.прямые!$A$3:$F$3,[4]Проч.прямые!$A$11:$F$17</definedName>
    <definedName name="SC_PROT13">[4]Цеховые!$D$23,[4]Цеховые!$E$11:$F$21,[4]Цеховые!$C$11:$C$21,[4]Цеховые!$A$11:$A$21,[4]Цеховые!$A$3:$F$3,[4]Цеховые!$B$23</definedName>
    <definedName name="SC_PROT14" localSheetId="2">[4]Общеэксплуатационные!$A$3:$F$3,[4]Общеэксплуатационные!$A$11:$A$13,P1_SC_PROT14</definedName>
    <definedName name="SC_PROT14" localSheetId="1">[4]Общеэксплуатационные!$A$3:$F$3,[4]Общеэксплуатационные!$A$11:$A$13,P1_SC_PROT14</definedName>
    <definedName name="SC_PROT14">[4]Общеэксплуатационные!$A$3:$F$3,[4]Общеэксплуатационные!$A$11:$A$13,P1_SC_PROT14</definedName>
    <definedName name="SC_PROT15" localSheetId="2">'[4]П.1.20. расшифровка КВЛ 2010'!$A$12:$A$13,P1_SC_PROT15,P2_SC_PROT15,P3_SC_PROT15,P4_SC_PROT15,P5_SC_PROT15</definedName>
    <definedName name="SC_PROT15" localSheetId="1">'[4]П.1.20. расшифровка КВЛ 2010'!$A$12:$A$13,P1_SC_PROT15,P2_SC_PROT15,P3_SC_PROT15,P4_SC_PROT15,P5_SC_PROT15</definedName>
    <definedName name="SC_PROT15">'[4]П.1.20. расшифровка КВЛ 2010'!$A$12:$A$13,P1_SC_PROT15,P2_SC_PROT15,P3_SC_PROT15,P4_SC_PROT15,P5_SC_PROT15</definedName>
    <definedName name="SC_PROT16">'[4]КВЛ Сводная'!$B$8:$E$11,'[4]КВЛ Сводная'!$A$3:$F$3</definedName>
    <definedName name="SC_PROT17" localSheetId="2">'[4]соц характер'!$E$23:$F$24,'[4]соц характер'!$B$26,'[4]соц характер'!$D$26,'[4]соц характер'!$A$10:$A$13,P1_SC_PROT17,P2_SC_PROT17</definedName>
    <definedName name="SC_PROT17" localSheetId="1">'[4]соц характер'!$E$23:$F$24,'[4]соц характер'!$B$26,'[4]соц характер'!$D$26,'[4]соц характер'!$A$10:$A$13,P1_SC_PROT17,P2_SC_PROT17</definedName>
    <definedName name="SC_PROT17">'[4]соц характер'!$E$23:$F$24,'[4]соц характер'!$B$26,'[4]соц характер'!$D$26,'[4]соц характер'!$A$10:$A$13,P1_SC_PROT17,P2_SC_PROT17</definedName>
    <definedName name="SC_PROT18">'[4]Н на Им'!$B$10,'[4]Н на Им'!$D$10,'[4]Н на Им'!$E$8:$F$9,'[4]Н на Им'!$F$11:$F$15,'[4]Н на Им'!$C$8:$C$9</definedName>
    <definedName name="SC_PROT19">'[4]П.1.18. Калькуляция'!$C$23:$G$23,'[4]П.1.18. Калькуляция'!$A$3:$G$3,'[4]П.1.18. Калькуляция'!$C$13:$F$16</definedName>
    <definedName name="SC_PROT2" localSheetId="2">P1_SC_PROT2,P2_SC_PROT2,P3_SC_PROT2,P4_SC_PROT2</definedName>
    <definedName name="SC_PROT2" localSheetId="1">P1_SC_PROT2,P2_SC_PROT2,P3_SC_PROT2,P4_SC_PROT2</definedName>
    <definedName name="SC_PROT2">P1_SC_PROT2,P2_SC_PROT2,P3_SC_PROT2,P4_SC_PROT2</definedName>
    <definedName name="SC_PROT20">'[4]П.1.21 Прибыль'!$C$8:$F$11,'[4]П.1.21 Прибыль'!$A$3:$H$3</definedName>
    <definedName name="SC_PROT21">[4]П.1.24!#REF!,[4]П.1.24!#REF!,[4]П.1.24!#REF!</definedName>
    <definedName name="SC_PROT22">[4]П.1.25!#REF!,[4]П.1.25!#REF!</definedName>
    <definedName name="SC_PROT3">[4]П2.1!$G$29:$G$38,[4]П2.1!$G$8:$G$27,[4]П2.1!$G$41:$G$44</definedName>
    <definedName name="SC_PROT5" localSheetId="2">'[4]амортизация по уровням напряжен'!$D$20:$F$23,'[4]амортизация по уровням напряжен'!$I$20:$I$23,'[4]амортизация по уровням напряжен'!$D$10:$F$13,P1_SC_PROT5</definedName>
    <definedName name="SC_PROT5" localSheetId="1">'[4]амортизация по уровням напряжен'!$D$20:$F$23,'[4]амортизация по уровням напряжен'!$I$20:$I$23,'[4]амортизация по уровням напряжен'!$D$10:$F$13,P1_SC_PROT5</definedName>
    <definedName name="SC_PROT5">'[4]амортизация по уровням напряжен'!$D$20:$F$23,'[4]амортизация по уровням напряжен'!$I$20:$I$23,'[4]амортизация по уровням напряжен'!$D$10:$F$13,P1_SC_PROT5</definedName>
    <definedName name="SC_PROT6">[4]П.1.17!$C$8:$G$10,[4]П.1.17!$C$14:$G$14</definedName>
    <definedName name="SC_PROT7" localSheetId="2">P2_SC_PROT7,P3_SC_PROT7,P4_SC_PROT7,[7]!P5_SC_PROT7</definedName>
    <definedName name="SC_PROT7" localSheetId="1">P2_SC_PROT7,P3_SC_PROT7,P4_SC_PROT7,[7]!P5_SC_PROT7</definedName>
    <definedName name="SC_PROT7">P2_SC_PROT7,P3_SC_PROT7,P4_SC_PROT7,[7]!P5_SC_PROT7</definedName>
    <definedName name="SC_PROT9">[4]материалы!$D$21,[4]материалы!$C$9:$C$19,[4]материалы!$E$9:$F$19,[4]материалы!$A$9:$A$19,[4]материалы!$B$21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PE_16_PRT" localSheetId="2">P1_SCOPE_16_PRT,P2_SCOPE_16_PRT</definedName>
    <definedName name="SCOPE_16_PRT" localSheetId="1">P1_SCOPE_16_PRT,P2_SCOPE_16_PRT</definedName>
    <definedName name="SCOPE_16_PRT">P1_SCOPE_16_PRT,P2_SCOPE_16_PRT</definedName>
    <definedName name="Scope_17_PRT" localSheetId="2">P1_SCOPE_16_PRT,P2_SCOPE_16_PRT</definedName>
    <definedName name="Scope_17_PRT" localSheetId="1">P1_SCOPE_16_PRT,P2_SCOPE_16_PRT</definedName>
    <definedName name="Scope_17_PRT">P1_SCOPE_16_PRT,P2_SCOPE_16_PRT</definedName>
    <definedName name="SCOPE_DIP1_1">#REF!</definedName>
    <definedName name="SCOPE_DIP1_2">#REF!</definedName>
    <definedName name="SCOPE_MNTH">#REF!</definedName>
    <definedName name="SCOPE_PER_PRT" localSheetId="2">P5_SCOPE_PER_PRT,P6_SCOPE_PER_PRT,P7_SCOPE_PER_PRT,P8_SCOPE_PER_PRT</definedName>
    <definedName name="SCOPE_PER_PRT" localSheetId="1">P5_SCOPE_PER_PRT,P6_SCOPE_PER_PRT,P7_SCOPE_PER_PRT,P8_SCOPE_PER_PRT</definedName>
    <definedName name="SCOPE_PER_PRT">P5_SCOPE_PER_PRT,P6_SCOPE_PER_PRT,P7_SCOPE_PER_PRT,P8_SCOPE_PER_PRT</definedName>
    <definedName name="SCOPE_PROT1" localSheetId="2">P3_SCOPE_PROT1,P4_SCOPE_PROT1,P5_SCOPE_PROT1,'Форма 3.1-3.2'!P6_SCOPE_PROT1</definedName>
    <definedName name="SCOPE_PROT1" localSheetId="1">P3_SCOPE_PROT1,P4_SCOPE_PROT1,P5_SCOPE_PROT1,'Форма 8.3'!P6_SCOPE_PROT1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 localSheetId="2">#REF!,#REF!,P1_SCOPE_PROT13,P2_SCOPE_PROT13</definedName>
    <definedName name="SCOPE_PROT13" localSheetId="1">#REF!,#REF!,P1_SCOPE_PROT13,P2_SCOPE_PROT13</definedName>
    <definedName name="SCOPE_PROT13">#REF!,#REF!,P1_SCOPE_PROT13,P2_SCOPE_PROT13</definedName>
    <definedName name="SCOPE_PROT14" localSheetId="2">#REF!,#REF!,#REF!,P1_SCOPE_PROT14,P2_SCOPE_PROT14,P3_SCOPE_PROT14,P4_SCOPE_PROT14</definedName>
    <definedName name="SCOPE_PROT14" localSheetId="1">#REF!,#REF!,#REF!,P1_SCOPE_PROT14,P2_SCOPE_PROT14,P3_SCOPE_PROT14,P4_SCOPE_PROT14</definedName>
    <definedName name="SCOPE_PROT14">#REF!,#REF!,#REF!,P1_SCOPE_PROT14,P2_SCOPE_PROT14,P3_SCOPE_PROT14,P4_SCOPE_PROT14</definedName>
    <definedName name="SCOPE_PROT15">#REF!,#REF!</definedName>
    <definedName name="SCOPE_PROT16" localSheetId="2">#REF!,#REF!,#REF!,P1_SCOPE_PROT16</definedName>
    <definedName name="SCOPE_PROT16" localSheetId="1">#REF!,#REF!,#REF!,P1_SCOPE_PROT16</definedName>
    <definedName name="SCOPE_PROT16">#REF!,#REF!,#REF!,P1_SCOPE_PROT16</definedName>
    <definedName name="SCOPE_PROT17">#REF!</definedName>
    <definedName name="SCOPE_PROT18">#REF!,#REF!,#REF!</definedName>
    <definedName name="SCOPE_PROT19">#REF!,#REF!,#REF!</definedName>
    <definedName name="SCOPE_PROT2" localSheetId="2">P1_SCOPE_PROT2,P2_SCOPE_PROT2,P3_SCOPE_PROT2,P4_SCOPE_PROT2,P5_SCOPE_PROT2</definedName>
    <definedName name="SCOPE_PROT2" localSheetId="1">P1_SCOPE_PROT2,P2_SCOPE_PROT2,P3_SCOPE_PROT2,P4_SCOPE_PROT2,P5_SCOPE_PROT2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 localSheetId="2">#REF!,#REF!,#REF!,#REF!,P1_SCOPE_PROT22,P2_SCOPE_PROT22</definedName>
    <definedName name="SCOPE_PROT22" localSheetId="1">#REF!,#REF!,#REF!,#REF!,P1_SCOPE_PROT22,P2_SCOPE_PROT22</definedName>
    <definedName name="SCOPE_PROT22">#REF!,#REF!,#REF!,#REF!,P1_SCOPE_PROT22,P2_SCOPE_PROT22</definedName>
    <definedName name="SCOPE_PROT23">#REF!,#REF!,#REF!,#REF!,#REF!</definedName>
    <definedName name="SCOPE_PROT24">#REF!,#REF!,#REF!,#REF!,#REF!</definedName>
    <definedName name="SCOPE_PROT25">#REF!,#REF!,#REF!,#REF!,#REF!</definedName>
    <definedName name="SCOPE_PROT26">#REF!,#REF!,#REF!,#REF!,#REF!</definedName>
    <definedName name="SCOPE_PROT27" localSheetId="2">#REF!,#REF!,#REF!,#REF!,#REF!,P1_SCOPE_PROT27,P2_SCOPE_PROT27</definedName>
    <definedName name="SCOPE_PROT27" localSheetId="1">#REF!,#REF!,#REF!,#REF!,#REF!,P1_SCOPE_PROT27,P2_SCOPE_PROT27</definedName>
    <definedName name="SCOPE_PROT27">#REF!,#REF!,#REF!,#REF!,#REF!,P1_SCOPE_PROT27,P2_SCOPE_PROT27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'[8] НВВ содержание'!#REF!</definedName>
    <definedName name="SCOPE_PROT32">#REF!,#REF!,#REF!</definedName>
    <definedName name="SCOPE_PROT33">#REF!,#REF!,#REF!,#REF!</definedName>
    <definedName name="SCOPE_PROT34" localSheetId="2">#REF!,P1_SCOPE_PROT34</definedName>
    <definedName name="SCOPE_PROT34" localSheetId="1">#REF!,P1_SCOPE_PROT34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 localSheetId="2">P1_SCOPE_PROT5,P2_SCOPE_PROT5</definedName>
    <definedName name="SCOPE_PROT5" localSheetId="1">P1_SCOPE_PROT5,P2_SCOPE_PROT5</definedName>
    <definedName name="SCOPE_PROT5">P1_SCOPE_PROT5,P2_SCOPE_PROT5</definedName>
    <definedName name="SCOPE_PROT6">#REF!,#REF!,#REF!</definedName>
    <definedName name="SCOPE_PROT7">#REF!,#REF!,#REF!,#REF!,#REF!</definedName>
    <definedName name="SCOPE_PROT8" localSheetId="2">#REF!,P1_SCOPE_PROT8,P2_SCOPE_PROT8,P3_SCOPE_PROT8,P4_SCOPE_PROT8,P5_SCOPE_PROT8,P6_SCOPE_PROT8</definedName>
    <definedName name="SCOPE_PROT8" localSheetId="1">#REF!,P1_SCOPE_PROT8,P2_SCOPE_PROT8,P3_SCOPE_PROT8,P4_SCOPE_PROT8,P5_SCOPE_PROT8,P6_SCOPE_PROT8</definedName>
    <definedName name="SCOPE_PROT8">#REF!,P1_SCOPE_PROT8,P2_SCOPE_PROT8,P3_SCOPE_PROT8,P4_SCOPE_PROT8,P5_SCOPE_PROT8,P6_SCOPE_PROT8</definedName>
    <definedName name="SCOPE_PROT9">#REF!</definedName>
    <definedName name="SCOPE_SV_PRT" localSheetId="2">P1_SCOPE_SV_PRT,P2_SCOPE_SV_PRT,P3_SCOPE_SV_PRT</definedName>
    <definedName name="SCOPE_SV_PRT" localSheetId="1">P1_SCOPE_SV_PRT,P2_SCOPE_SV_PRT,P3_SCOPE_SV_PRT</definedName>
    <definedName name="SCOPE_SV_PRT">P1_SCOPE_SV_PRT,P2_SCOPE_SV_PRT,P3_SCOPE_SV_PRT</definedName>
    <definedName name="sd">#N/A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it">#N/A</definedName>
    <definedName name="Soude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ub_13001" localSheetId="1">'Форма 8.3'!#REF!</definedName>
    <definedName name="sub_13002" localSheetId="1">'Форма 8.3'!#REF!</definedName>
    <definedName name="sub_13003" localSheetId="1">'Форма 8.3'!#REF!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>#REF!</definedName>
    <definedName name="T2_DiapProt" localSheetId="2">P1_T2_DiapProt,P2_T2_DiapProt</definedName>
    <definedName name="T2_DiapProt" localSheetId="1">P1_T2_DiapProt,P2_T2_DiapProt</definedName>
    <definedName name="T2_DiapProt">P1_T2_DiapProt,P2_T2_DiapProt</definedName>
    <definedName name="T3?L1.4.1">#REF!</definedName>
    <definedName name="T3?L1.5.1">#REF!</definedName>
    <definedName name="T6_Protect" localSheetId="2">P1_T6_Protect,P2_T6_Protect</definedName>
    <definedName name="T6_Protect" localSheetId="1">P1_T6_Protect,P2_T6_Protect</definedName>
    <definedName name="T6_Protect">P1_T6_Protect,P2_T6_Protect</definedName>
    <definedName name="temp">#N/A</definedName>
    <definedName name="test">#N/A</definedName>
    <definedName name="test2">#N/A</definedName>
    <definedName name="TOTAL" localSheetId="2">P1_TOTAL,P2_TOTAL,P3_TOTAL,P4_TOTAL,P5_TOTAL</definedName>
    <definedName name="TOTAL" localSheetId="1">P1_TOTAL,P2_TOTAL,P3_TOTAL,P4_TOTAL,P5_TOTAL</definedName>
    <definedName name="TOTAL">P1_TOTAL,P2_TOTAL,P3_TOTAL,P4_TOTAL,P5_TOTAL</definedName>
    <definedName name="Total_Interest">#REF!</definedName>
    <definedName name="Total_Pay">#REF!</definedName>
    <definedName name="Total_Payment" localSheetId="2">Scheduled_Payment+Extra_Payment</definedName>
    <definedName name="Total_Payment" localSheetId="1">Scheduled_Payment+Extra_Payment</definedName>
    <definedName name="Total_Payment">Scheduled_Payment+Extra_Payment</definedName>
    <definedName name="TRAILER_TOP">26</definedName>
    <definedName name="TRAILER_TOP_1">#N/A</definedName>
    <definedName name="us">#REF!</definedName>
    <definedName name="USDRUS">#REF!</definedName>
    <definedName name="uu">#REF!</definedName>
    <definedName name="Values_Entered" localSheetId="2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sea">#REF!</definedName>
    <definedName name="vbh">#N/A</definedName>
    <definedName name="version">[1]Инструкция!$B$2</definedName>
    <definedName name="vvvv" hidden="1">#REF!,#REF!,#REF!,#REF!,#REF!,#REF!,#REF!,#REF!</definedName>
    <definedName name="w">#REF!</definedName>
    <definedName name="wrk_f21">#REF!</definedName>
    <definedName name="wrk_f22">#REF!</definedName>
    <definedName name="wrk_f23">#REF!</definedName>
    <definedName name="wrk_f24">#REF!</definedName>
    <definedName name="wrk_f24_k">#REF!</definedName>
    <definedName name="wrn.1." localSheetId="2" hidden="1">{"konoplin - Личное представление",#N/A,TRUE,"ФинПлан_1кв";"konoplin - Личное представление",#N/A,TRUE,"ФинПлан_2кв"}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1._1" localSheetId="2" hidden="1">{"konoplin - Личное представление",#N/A,TRUE,"ФинПлан_1кв";"konoplin - Личное представление",#N/A,TRUE,"ФинПлан_2кв"}</definedName>
    <definedName name="wrn.1._1" localSheetId="1" hidden="1">{"konoplin - Личное представление",#N/A,TRUE,"ФинПлан_1кв";"konoplin - Личное представление",#N/A,TRUE,"ФинПлан_2кв"}</definedName>
    <definedName name="wrn.1._1" hidden="1">{"konoplin - Личное представление",#N/A,TRUE,"ФинПлан_1кв";"konoplin - Личное представление",#N/A,TRUE,"ФинПлан_2кв"}</definedName>
    <definedName name="wrn.1._2" localSheetId="2" hidden="1">{"konoplin - Личное представление",#N/A,TRUE,"ФинПлан_1кв";"konoplin - Личное представление",#N/A,TRUE,"ФинПлан_2кв"}</definedName>
    <definedName name="wrn.1._2" localSheetId="1" hidden="1">{"konoplin - Личное представление",#N/A,TRUE,"ФинПлан_1кв";"konoplin - Личное представление",#N/A,TRUE,"ФинПлан_2кв"}</definedName>
    <definedName name="wrn.1._2" hidden="1">{"konoplin - Личное представление",#N/A,TRUE,"ФинПлан_1кв";"konoplin - Личное представление",#N/A,TRUE,"ФинПлан_2кв"}</definedName>
    <definedName name="wrn.1._3" localSheetId="2" hidden="1">{"konoplin - Личное представление",#N/A,TRUE,"ФинПлан_1кв";"konoplin - Личное представление",#N/A,TRUE,"ФинПлан_2кв"}</definedName>
    <definedName name="wrn.1._3" localSheetId="1" hidden="1">{"konoplin - Личное представление",#N/A,TRUE,"ФинПлан_1кв";"konoplin - Личное представление",#N/A,TRUE,"ФинПлан_2кв"}</definedName>
    <definedName name="wrn.1._3" hidden="1">{"konoplin - Личное представление",#N/A,TRUE,"ФинПлан_1кв";"konoplin - Личное представление",#N/A,TRUE,"ФинПлан_2кв"}</definedName>
    <definedName name="wrn.1._4" localSheetId="2" hidden="1">{"konoplin - Личное представление",#N/A,TRUE,"ФинПлан_1кв";"konoplin - Личное представление",#N/A,TRUE,"ФинПлан_2кв"}</definedName>
    <definedName name="wrn.1._4" localSheetId="1" hidden="1">{"konoplin - Личное представление",#N/A,TRUE,"ФинПлан_1кв";"konoplin - Личное представление",#N/A,TRUE,"ФинПлан_2кв"}</definedName>
    <definedName name="wrn.1._4" hidden="1">{"konoplin - Личное представление",#N/A,TRUE,"ФинПлан_1кв";"konoplin - Личное представление",#N/A,TRUE,"ФинПлан_2кв"}</definedName>
    <definedName name="wrn.1._5" localSheetId="2" hidden="1">{"konoplin - Личное представление",#N/A,TRUE,"ФинПлан_1кв";"konoplin - Личное представление",#N/A,TRUE,"ФинПлан_2кв"}</definedName>
    <definedName name="wrn.1._5" localSheetId="1" hidden="1">{"konoplin - Личное представление",#N/A,TRUE,"ФинПлан_1кв";"konoplin - Личное представление",#N/A,TRUE,"ФинПлан_2кв"}</definedName>
    <definedName name="wrn.1._5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равнение._.с._.отраслями._1" localSheetId="2" hidden="1">{#N/A,#N/A,TRUE,"Лист1";#N/A,#N/A,TRUE,"Лист2";#N/A,#N/A,TRUE,"Лист3"}</definedName>
    <definedName name="wrn.Сравнение._.с._.отраслями._1" localSheetId="1" hidden="1">{#N/A,#N/A,TRUE,"Лист1";#N/A,#N/A,TRUE,"Лист2";#N/A,#N/A,TRUE,"Лист3"}</definedName>
    <definedName name="wrn.Сравнение._.с._.отраслями._1" hidden="1">{#N/A,#N/A,TRUE,"Лист1";#N/A,#N/A,TRUE,"Лист2";#N/A,#N/A,TRUE,"Лист3"}</definedName>
    <definedName name="wrn.Сравнение._.с._.отраслями._2" localSheetId="2" hidden="1">{#N/A,#N/A,TRUE,"Лист1";#N/A,#N/A,TRUE,"Лист2";#N/A,#N/A,TRUE,"Лист3"}</definedName>
    <definedName name="wrn.Сравнение._.с._.отраслями._2" localSheetId="1" hidden="1">{#N/A,#N/A,TRUE,"Лист1";#N/A,#N/A,TRUE,"Лист2";#N/A,#N/A,TRUE,"Лист3"}</definedName>
    <definedName name="wrn.Сравнение._.с._.отраслями._2" hidden="1">{#N/A,#N/A,TRUE,"Лист1";#N/A,#N/A,TRUE,"Лист2";#N/A,#N/A,TRUE,"Лист3"}</definedName>
    <definedName name="wrn.Сравнение._.с._.отраслями._3" localSheetId="2" hidden="1">{#N/A,#N/A,TRUE,"Лист1";#N/A,#N/A,TRUE,"Лист2";#N/A,#N/A,TRUE,"Лист3"}</definedName>
    <definedName name="wrn.Сравнение._.с._.отраслями._3" localSheetId="1" hidden="1">{#N/A,#N/A,TRUE,"Лист1";#N/A,#N/A,TRUE,"Лист2";#N/A,#N/A,TRUE,"Лист3"}</definedName>
    <definedName name="wrn.Сравнение._.с._.отраслями._3" hidden="1">{#N/A,#N/A,TRUE,"Лист1";#N/A,#N/A,TRUE,"Лист2";#N/A,#N/A,TRUE,"Лист3"}</definedName>
    <definedName name="wrn.Сравнение._.с._.отраслями._4" localSheetId="2" hidden="1">{#N/A,#N/A,TRUE,"Лист1";#N/A,#N/A,TRUE,"Лист2";#N/A,#N/A,TRUE,"Лист3"}</definedName>
    <definedName name="wrn.Сравнение._.с._.отраслями._4" localSheetId="1" hidden="1">{#N/A,#N/A,TRUE,"Лист1";#N/A,#N/A,TRUE,"Лист2";#N/A,#N/A,TRUE,"Лист3"}</definedName>
    <definedName name="wrn.Сравнение._.с._.отраслями._4" hidden="1">{#N/A,#N/A,TRUE,"Лист1";#N/A,#N/A,TRUE,"Лист2";#N/A,#N/A,TRUE,"Лист3"}</definedName>
    <definedName name="wrn.Сравнение._.с._.отраслями._5" localSheetId="2" hidden="1">{#N/A,#N/A,TRUE,"Лист1";#N/A,#N/A,TRUE,"Лист2";#N/A,#N/A,TRUE,"Лист3"}</definedName>
    <definedName name="wrn.Сравнение._.с._.отраслями._5" localSheetId="1" hidden="1">{#N/A,#N/A,TRUE,"Лист1";#N/A,#N/A,TRUE,"Лист2";#N/A,#N/A,TRUE,"Лист3"}</definedName>
    <definedName name="wrn.Сравнение._.с._.отраслями._5" hidden="1">{#N/A,#N/A,TRUE,"Лист1";#N/A,#N/A,TRUE,"Лист2";#N/A,#N/A,TRUE,"Лист3"}</definedName>
    <definedName name="www">#N/A</definedName>
    <definedName name="xdgfg">#N/A</definedName>
    <definedName name="Years">[1]TEHSHEET!$E$2:$E$8</definedName>
    <definedName name="z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а">#N/A</definedName>
    <definedName name="а1">#REF!</definedName>
    <definedName name="а30">#REF!</definedName>
    <definedName name="аа">#N/A</definedName>
    <definedName name="АААААААА">#N/A</definedName>
    <definedName name="август">#REF!</definedName>
    <definedName name="АВЧ_ВН">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>#REF!</definedName>
    <definedName name="АЛЮМ_АВЧ">#REF!</definedName>
    <definedName name="АЛЮМ_АТЧ">#REF!</definedName>
    <definedName name="АН_Б">#REF!</definedName>
    <definedName name="АН_М">#REF!</definedName>
    <definedName name="АН_М_">#REF!</definedName>
    <definedName name="АН_С">#REF!</definedName>
    <definedName name="ап">#N/A</definedName>
    <definedName name="апак" hidden="1">#REF!,#REF!,#REF!,#REF!,#REF!,#REF!</definedName>
    <definedName name="АПР_РУБ">#REF!</definedName>
    <definedName name="АПР_ТОН">#REF!</definedName>
    <definedName name="апрель">#N/A</definedName>
    <definedName name="АТЧНЗ_АМ">#REF!</definedName>
    <definedName name="АТЧНЗ_ГЛ">#REF!</definedName>
    <definedName name="АТЧНЗ_КР">#REF!</definedName>
    <definedName name="АТЧНЗ_ЭЛ">#REF!</definedName>
    <definedName name="б">#N/A</definedName>
    <definedName name="б1">#REF!</definedName>
    <definedName name="_xlnm.Database">#REF!</definedName>
    <definedName name="БазовыйПериод">[9]Заголовок!$B$15</definedName>
    <definedName name="БАР">#REF!</definedName>
    <definedName name="БАР_">#REF!</definedName>
    <definedName name="бб">#N/A</definedName>
    <definedName name="ббббб">#N/A</definedName>
    <definedName name="бл">#REF!</definedName>
    <definedName name="Блок">#REF!</definedName>
    <definedName name="в">#N/A</definedName>
    <definedName name="В_В">#REF!</definedName>
    <definedName name="В_Т">#REF!</definedName>
    <definedName name="В_Э">#REF!</definedName>
    <definedName name="в23ё">#N/A</definedName>
    <definedName name="ва">#N/A</definedName>
    <definedName name="ВАЛОВЫЙ">#REF!</definedName>
    <definedName name="вв">#N/A</definedName>
    <definedName name="вв1">#N/A</definedName>
    <definedName name="ВВВВ">#REF!</definedName>
    <definedName name="ВН">#REF!</definedName>
    <definedName name="ВН_3003_ДП">#REF!</definedName>
    <definedName name="ВН_АВЧ_ВН">#REF!</definedName>
    <definedName name="ВН_АВЧ_ТОЛ">#REF!</definedName>
    <definedName name="ВН_АВЧ_ЭКС">#REF!</definedName>
    <definedName name="ВН_АТЧ_ВН">#REF!</definedName>
    <definedName name="ВН_АТЧ_ТОЛ">#REF!</definedName>
    <definedName name="ВН_АТЧ_ЭКС">#REF!</definedName>
    <definedName name="ВН_Р">#REF!</definedName>
    <definedName name="ВН_С_ВН">#REF!</definedName>
    <definedName name="ВН_С_ТОЛ">#REF!</definedName>
    <definedName name="ВН_С_ЭКС">#REF!</definedName>
    <definedName name="ВН_Т">#REF!</definedName>
    <definedName name="ВНИТ">#REF!</definedName>
    <definedName name="ВОД_ОБ">#REF!</definedName>
    <definedName name="ВОД_Т">#REF!</definedName>
    <definedName name="ВОЗ">#REF!</definedName>
    <definedName name="Волгоградэнерго">#REF!</definedName>
    <definedName name="ВСП">#REF!</definedName>
    <definedName name="ВСП1">#REF!</definedName>
    <definedName name="ВСП2">#REF!</definedName>
    <definedName name="ВСПОМОГ">#REF!</definedName>
    <definedName name="ВТОМ">#REF!</definedName>
    <definedName name="второй">#REF!</definedName>
    <definedName name="вуув" localSheetId="2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уув_1" localSheetId="2" hidden="1">{#N/A,#N/A,TRUE,"Лист1";#N/A,#N/A,TRUE,"Лист2";#N/A,#N/A,TRUE,"Лист3"}</definedName>
    <definedName name="вуув_1" localSheetId="1" hidden="1">{#N/A,#N/A,TRUE,"Лист1";#N/A,#N/A,TRUE,"Лист2";#N/A,#N/A,TRUE,"Лист3"}</definedName>
    <definedName name="вуув_1" hidden="1">{#N/A,#N/A,TRUE,"Лист1";#N/A,#N/A,TRUE,"Лист2";#N/A,#N/A,TRUE,"Лист3"}</definedName>
    <definedName name="вуув_2" localSheetId="2" hidden="1">{#N/A,#N/A,TRUE,"Лист1";#N/A,#N/A,TRUE,"Лист2";#N/A,#N/A,TRUE,"Лист3"}</definedName>
    <definedName name="вуув_2" localSheetId="1" hidden="1">{#N/A,#N/A,TRUE,"Лист1";#N/A,#N/A,TRUE,"Лист2";#N/A,#N/A,TRUE,"Лист3"}</definedName>
    <definedName name="вуув_2" hidden="1">{#N/A,#N/A,TRUE,"Лист1";#N/A,#N/A,TRUE,"Лист2";#N/A,#N/A,TRUE,"Лист3"}</definedName>
    <definedName name="вуув_3" localSheetId="2" hidden="1">{#N/A,#N/A,TRUE,"Лист1";#N/A,#N/A,TRUE,"Лист2";#N/A,#N/A,TRUE,"Лист3"}</definedName>
    <definedName name="вуув_3" localSheetId="1" hidden="1">{#N/A,#N/A,TRUE,"Лист1";#N/A,#N/A,TRUE,"Лист2";#N/A,#N/A,TRUE,"Лист3"}</definedName>
    <definedName name="вуув_3" hidden="1">{#N/A,#N/A,TRUE,"Лист1";#N/A,#N/A,TRUE,"Лист2";#N/A,#N/A,TRUE,"Лист3"}</definedName>
    <definedName name="вуув_4" localSheetId="2" hidden="1">{#N/A,#N/A,TRUE,"Лист1";#N/A,#N/A,TRUE,"Лист2";#N/A,#N/A,TRUE,"Лист3"}</definedName>
    <definedName name="вуув_4" localSheetId="1" hidden="1">{#N/A,#N/A,TRUE,"Лист1";#N/A,#N/A,TRUE,"Лист2";#N/A,#N/A,TRUE,"Лист3"}</definedName>
    <definedName name="вуув_4" hidden="1">{#N/A,#N/A,TRUE,"Лист1";#N/A,#N/A,TRUE,"Лист2";#N/A,#N/A,TRUE,"Лист3"}</definedName>
    <definedName name="вуув_5" localSheetId="2" hidden="1">{#N/A,#N/A,TRUE,"Лист1";#N/A,#N/A,TRUE,"Лист2";#N/A,#N/A,TRUE,"Лист3"}</definedName>
    <definedName name="вуув_5" localSheetId="1" hidden="1">{#N/A,#N/A,TRUE,"Лист1";#N/A,#N/A,TRUE,"Лист2";#N/A,#N/A,TRUE,"Лист3"}</definedName>
    <definedName name="вуув_5" hidden="1">{#N/A,#N/A,TRUE,"Лист1";#N/A,#N/A,TRUE,"Лист2";#N/A,#N/A,TRUE,"Лист3"}</definedName>
    <definedName name="выв">#REF!</definedName>
    <definedName name="г">#N/A</definedName>
    <definedName name="ГАС_Ш">#REF!</definedName>
    <definedName name="гг">#REF!</definedName>
    <definedName name="ГИД">#REF!</definedName>
    <definedName name="ГИД_ЗФА">#REF!</definedName>
    <definedName name="ГЛ">#REF!</definedName>
    <definedName name="ГЛ_">#REF!</definedName>
    <definedName name="ГЛ_Т">#REF!</definedName>
    <definedName name="ГЛ_Ш">#REF!</definedName>
    <definedName name="глинозем">[2]!USD/1.701</definedName>
    <definedName name="ГР">#REF!</definedName>
    <definedName name="грприрцфв00ав98" localSheetId="2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прирцфв00ав98_1" localSheetId="2" hidden="1">{#N/A,#N/A,TRUE,"Лист1";#N/A,#N/A,TRUE,"Лист2";#N/A,#N/A,TRUE,"Лист3"}</definedName>
    <definedName name="грприрцфв00ав98_1" localSheetId="1" hidden="1">{#N/A,#N/A,TRUE,"Лист1";#N/A,#N/A,TRUE,"Лист2";#N/A,#N/A,TRUE,"Лист3"}</definedName>
    <definedName name="грприрцфв00ав98_1" hidden="1">{#N/A,#N/A,TRUE,"Лист1";#N/A,#N/A,TRUE,"Лист2";#N/A,#N/A,TRUE,"Лист3"}</definedName>
    <definedName name="грприрцфв00ав98_2" localSheetId="2" hidden="1">{#N/A,#N/A,TRUE,"Лист1";#N/A,#N/A,TRUE,"Лист2";#N/A,#N/A,TRUE,"Лист3"}</definedName>
    <definedName name="грприрцфв00ав98_2" localSheetId="1" hidden="1">{#N/A,#N/A,TRUE,"Лист1";#N/A,#N/A,TRUE,"Лист2";#N/A,#N/A,TRUE,"Лист3"}</definedName>
    <definedName name="грприрцфв00ав98_2" hidden="1">{#N/A,#N/A,TRUE,"Лист1";#N/A,#N/A,TRUE,"Лист2";#N/A,#N/A,TRUE,"Лист3"}</definedName>
    <definedName name="грприрцфв00ав98_3" localSheetId="2" hidden="1">{#N/A,#N/A,TRUE,"Лист1";#N/A,#N/A,TRUE,"Лист2";#N/A,#N/A,TRUE,"Лист3"}</definedName>
    <definedName name="грприрцфв00ав98_3" localSheetId="1" hidden="1">{#N/A,#N/A,TRUE,"Лист1";#N/A,#N/A,TRUE,"Лист2";#N/A,#N/A,TRUE,"Лист3"}</definedName>
    <definedName name="грприрцфв00ав98_3" hidden="1">{#N/A,#N/A,TRUE,"Лист1";#N/A,#N/A,TRUE,"Лист2";#N/A,#N/A,TRUE,"Лист3"}</definedName>
    <definedName name="грприрцфв00ав98_4" localSheetId="2" hidden="1">{#N/A,#N/A,TRUE,"Лист1";#N/A,#N/A,TRUE,"Лист2";#N/A,#N/A,TRUE,"Лист3"}</definedName>
    <definedName name="грприрцфв00ав98_4" localSheetId="1" hidden="1">{#N/A,#N/A,TRUE,"Лист1";#N/A,#N/A,TRUE,"Лист2";#N/A,#N/A,TRUE,"Лист3"}</definedName>
    <definedName name="грприрцфв00ав98_4" hidden="1">{#N/A,#N/A,TRUE,"Лист1";#N/A,#N/A,TRUE,"Лист2";#N/A,#N/A,TRUE,"Лист3"}</definedName>
    <definedName name="грприрцфв00ав98_5" localSheetId="2" hidden="1">{#N/A,#N/A,TRUE,"Лист1";#N/A,#N/A,TRUE,"Лист2";#N/A,#N/A,TRUE,"Лист3"}</definedName>
    <definedName name="грприрцфв00ав98_5" localSheetId="1" hidden="1">{#N/A,#N/A,TRUE,"Лист1";#N/A,#N/A,TRUE,"Лист2";#N/A,#N/A,TRUE,"Лист3"}</definedName>
    <definedName name="грприрцфв00ав98_5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рфинцкавг98Х_1" localSheetId="2" hidden="1">{#N/A,#N/A,TRUE,"Лист1";#N/A,#N/A,TRUE,"Лист2";#N/A,#N/A,TRUE,"Лист3"}</definedName>
    <definedName name="грфинцкавг98Х_1" localSheetId="1" hidden="1">{#N/A,#N/A,TRUE,"Лист1";#N/A,#N/A,TRUE,"Лист2";#N/A,#N/A,TRUE,"Лист3"}</definedName>
    <definedName name="грфинцкавг98Х_1" hidden="1">{#N/A,#N/A,TRUE,"Лист1";#N/A,#N/A,TRUE,"Лист2";#N/A,#N/A,TRUE,"Лист3"}</definedName>
    <definedName name="грфинцкавг98Х_2" localSheetId="2" hidden="1">{#N/A,#N/A,TRUE,"Лист1";#N/A,#N/A,TRUE,"Лист2";#N/A,#N/A,TRUE,"Лист3"}</definedName>
    <definedName name="грфинцкавг98Х_2" localSheetId="1" hidden="1">{#N/A,#N/A,TRUE,"Лист1";#N/A,#N/A,TRUE,"Лист2";#N/A,#N/A,TRUE,"Лист3"}</definedName>
    <definedName name="грфинцкавг98Х_2" hidden="1">{#N/A,#N/A,TRUE,"Лист1";#N/A,#N/A,TRUE,"Лист2";#N/A,#N/A,TRUE,"Лист3"}</definedName>
    <definedName name="грфинцкавг98Х_3" localSheetId="2" hidden="1">{#N/A,#N/A,TRUE,"Лист1";#N/A,#N/A,TRUE,"Лист2";#N/A,#N/A,TRUE,"Лист3"}</definedName>
    <definedName name="грфинцкавг98Х_3" localSheetId="1" hidden="1">{#N/A,#N/A,TRUE,"Лист1";#N/A,#N/A,TRUE,"Лист2";#N/A,#N/A,TRUE,"Лист3"}</definedName>
    <definedName name="грфинцкавг98Х_3" hidden="1">{#N/A,#N/A,TRUE,"Лист1";#N/A,#N/A,TRUE,"Лист2";#N/A,#N/A,TRUE,"Лист3"}</definedName>
    <definedName name="грфинцкавг98Х_4" localSheetId="2" hidden="1">{#N/A,#N/A,TRUE,"Лист1";#N/A,#N/A,TRUE,"Лист2";#N/A,#N/A,TRUE,"Лист3"}</definedName>
    <definedName name="грфинцкавг98Х_4" localSheetId="1" hidden="1">{#N/A,#N/A,TRUE,"Лист1";#N/A,#N/A,TRUE,"Лист2";#N/A,#N/A,TRUE,"Лист3"}</definedName>
    <definedName name="грфинцкавг98Х_4" hidden="1">{#N/A,#N/A,TRUE,"Лист1";#N/A,#N/A,TRUE,"Лист2";#N/A,#N/A,TRUE,"Лист3"}</definedName>
    <definedName name="грфинцкавг98Х_5" localSheetId="2" hidden="1">{#N/A,#N/A,TRUE,"Лист1";#N/A,#N/A,TRUE,"Лист2";#N/A,#N/A,TRUE,"Лист3"}</definedName>
    <definedName name="грфинцкавг98Х_5" localSheetId="1" hidden="1">{#N/A,#N/A,TRUE,"Лист1";#N/A,#N/A,TRUE,"Лист2";#N/A,#N/A,TRUE,"Лист3"}</definedName>
    <definedName name="грфинцкавг98Х_5" hidden="1">{#N/A,#N/A,TRUE,"Лист1";#N/A,#N/A,TRUE,"Лист2";#N/A,#N/A,TRUE,"Лист3"}</definedName>
    <definedName name="ДАВ_ЖИД">#REF!</definedName>
    <definedName name="ДАВ_МЕЛК">#REF!</definedName>
    <definedName name="ДАВ_СЛИТКИ">#REF!</definedName>
    <definedName name="Дав_тв">#REF!</definedName>
    <definedName name="ДАВ_ШТАН">#REF!</definedName>
    <definedName name="ДАВАЛЬЧЕСИЙ">#REF!</definedName>
    <definedName name="ДАВАЛЬЧЕСКИЙ">#REF!</definedName>
    <definedName name="Дв">#N/A</definedName>
    <definedName name="декабрь">#REF!</definedName>
    <definedName name="ДИЗТОПЛИВО">#REF!</definedName>
    <definedName name="ДИМА">#REF!</definedName>
    <definedName name="длтомионп">#N/A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#N/A</definedName>
    <definedName name="ж">#N/A</definedName>
    <definedName name="жжжжжжж">#N/A</definedName>
    <definedName name="ЖИДКИЙ">#REF!</definedName>
    <definedName name="з">#N/A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9">#REF!</definedName>
    <definedName name="_xlnm.Print_Titles">#REF!</definedName>
    <definedName name="ЗАРПЛАТА">#REF!</definedName>
    <definedName name="ззззз">#REF!</definedName>
    <definedName name="ззззззззззззззззззззз">#N/A</definedName>
    <definedName name="Зин">#N/A</definedName>
    <definedName name="ЗП1">[10]Лист13!$A$2</definedName>
    <definedName name="ЗП2">[10]Лист13!$B$2</definedName>
    <definedName name="ЗП3">[10]Лист13!$C$2</definedName>
    <definedName name="ЗП4">[10]Лист13!$D$2</definedName>
    <definedName name="и">#N/A</definedName>
    <definedName name="й" localSheetId="2">P1_SCOPE_16_PRT,P2_SCOPE_16_PRT</definedName>
    <definedName name="й" localSheetId="1">P1_SCOPE_16_PRT,P2_SCOPE_16_PRT</definedName>
    <definedName name="й">P1_SCOPE_16_PRT,P2_SCOPE_16_PRT</definedName>
    <definedName name="й1">#N/A</definedName>
    <definedName name="ИЗВ_М">#REF!</definedName>
    <definedName name="ИЗМНЗП_АВЧ">#REF!</definedName>
    <definedName name="ИЗМНЗП_АТЧ">#REF!</definedName>
    <definedName name="ии">#REF!</definedName>
    <definedName name="йй">#N/A</definedName>
    <definedName name="йй1">#N/A</definedName>
    <definedName name="ййййййййййййй">#N/A</definedName>
    <definedName name="индцкавг98" localSheetId="2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дцкавг98_1" localSheetId="2" hidden="1">{#N/A,#N/A,TRUE,"Лист1";#N/A,#N/A,TRUE,"Лист2";#N/A,#N/A,TRUE,"Лист3"}</definedName>
    <definedName name="индцкавг98_1" localSheetId="1" hidden="1">{#N/A,#N/A,TRUE,"Лист1";#N/A,#N/A,TRUE,"Лист2";#N/A,#N/A,TRUE,"Лист3"}</definedName>
    <definedName name="индцкавг98_1" hidden="1">{#N/A,#N/A,TRUE,"Лист1";#N/A,#N/A,TRUE,"Лист2";#N/A,#N/A,TRUE,"Лист3"}</definedName>
    <definedName name="индцкавг98_2" localSheetId="2" hidden="1">{#N/A,#N/A,TRUE,"Лист1";#N/A,#N/A,TRUE,"Лист2";#N/A,#N/A,TRUE,"Лист3"}</definedName>
    <definedName name="индцкавг98_2" localSheetId="1" hidden="1">{#N/A,#N/A,TRUE,"Лист1";#N/A,#N/A,TRUE,"Лист2";#N/A,#N/A,TRUE,"Лист3"}</definedName>
    <definedName name="индцкавг98_2" hidden="1">{#N/A,#N/A,TRUE,"Лист1";#N/A,#N/A,TRUE,"Лист2";#N/A,#N/A,TRUE,"Лист3"}</definedName>
    <definedName name="индцкавг98_3" localSheetId="2" hidden="1">{#N/A,#N/A,TRUE,"Лист1";#N/A,#N/A,TRUE,"Лист2";#N/A,#N/A,TRUE,"Лист3"}</definedName>
    <definedName name="индцкавг98_3" localSheetId="1" hidden="1">{#N/A,#N/A,TRUE,"Лист1";#N/A,#N/A,TRUE,"Лист2";#N/A,#N/A,TRUE,"Лист3"}</definedName>
    <definedName name="индцкавг98_3" hidden="1">{#N/A,#N/A,TRUE,"Лист1";#N/A,#N/A,TRUE,"Лист2";#N/A,#N/A,TRUE,"Лист3"}</definedName>
    <definedName name="индцкавг98_4" localSheetId="2" hidden="1">{#N/A,#N/A,TRUE,"Лист1";#N/A,#N/A,TRUE,"Лист2";#N/A,#N/A,TRUE,"Лист3"}</definedName>
    <definedName name="индцкавг98_4" localSheetId="1" hidden="1">{#N/A,#N/A,TRUE,"Лист1";#N/A,#N/A,TRUE,"Лист2";#N/A,#N/A,TRUE,"Лист3"}</definedName>
    <definedName name="индцкавг98_4" hidden="1">{#N/A,#N/A,TRUE,"Лист1";#N/A,#N/A,TRUE,"Лист2";#N/A,#N/A,TRUE,"Лист3"}</definedName>
    <definedName name="индцкавг98_5" localSheetId="2" hidden="1">{#N/A,#N/A,TRUE,"Лист1";#N/A,#N/A,TRUE,"Лист2";#N/A,#N/A,TRUE,"Лист3"}</definedName>
    <definedName name="индцкавг98_5" localSheetId="1" hidden="1">{#N/A,#N/A,TRUE,"Лист1";#N/A,#N/A,TRUE,"Лист2";#N/A,#N/A,TRUE,"Лист3"}</definedName>
    <definedName name="индцкавг98_5" hidden="1">{#N/A,#N/A,TRUE,"Лист1";#N/A,#N/A,TRUE,"Лист2";#N/A,#N/A,TRUE,"Лист3"}</definedName>
    <definedName name="ИТВСП">#REF!</definedName>
    <definedName name="ИТСЫР">#REF!</definedName>
    <definedName name="ИТТР">#REF!</definedName>
    <definedName name="ИТЭН">#REF!</definedName>
    <definedName name="ЙЦУ">#REF!</definedName>
    <definedName name="июль">#REF!</definedName>
    <definedName name="ИЮН_РУБ">#REF!</definedName>
    <definedName name="ИЮН_ТОН">#REF!</definedName>
    <definedName name="июнь">#REF!</definedName>
    <definedName name="К_СЫР">#REF!</definedName>
    <definedName name="к1">#N/A</definedName>
    <definedName name="К2">#N/A</definedName>
    <definedName name="к3">#N/A</definedName>
    <definedName name="Кв">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е">#N/A</definedName>
    <definedName name="ке2">#N/A</definedName>
    <definedName name="кеппппппппппп" localSheetId="2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ппппппппппп_1" localSheetId="2" hidden="1">{#N/A,#N/A,TRUE,"Лист1";#N/A,#N/A,TRUE,"Лист2";#N/A,#N/A,TRUE,"Лист3"}</definedName>
    <definedName name="кеппппппппппп_1" localSheetId="1" hidden="1">{#N/A,#N/A,TRUE,"Лист1";#N/A,#N/A,TRUE,"Лист2";#N/A,#N/A,TRUE,"Лист3"}</definedName>
    <definedName name="кеппппппппппп_1" hidden="1">{#N/A,#N/A,TRUE,"Лист1";#N/A,#N/A,TRUE,"Лист2";#N/A,#N/A,TRUE,"Лист3"}</definedName>
    <definedName name="кеппппппппппп_2" localSheetId="2" hidden="1">{#N/A,#N/A,TRUE,"Лист1";#N/A,#N/A,TRUE,"Лист2";#N/A,#N/A,TRUE,"Лист3"}</definedName>
    <definedName name="кеппппппппппп_2" localSheetId="1" hidden="1">{#N/A,#N/A,TRUE,"Лист1";#N/A,#N/A,TRUE,"Лист2";#N/A,#N/A,TRUE,"Лист3"}</definedName>
    <definedName name="кеппппппппппп_2" hidden="1">{#N/A,#N/A,TRUE,"Лист1";#N/A,#N/A,TRUE,"Лист2";#N/A,#N/A,TRUE,"Лист3"}</definedName>
    <definedName name="кеппппппппппп_3" localSheetId="2" hidden="1">{#N/A,#N/A,TRUE,"Лист1";#N/A,#N/A,TRUE,"Лист2";#N/A,#N/A,TRUE,"Лист3"}</definedName>
    <definedName name="кеппппппппппп_3" localSheetId="1" hidden="1">{#N/A,#N/A,TRUE,"Лист1";#N/A,#N/A,TRUE,"Лист2";#N/A,#N/A,TRUE,"Лист3"}</definedName>
    <definedName name="кеппппппппппп_3" hidden="1">{#N/A,#N/A,TRUE,"Лист1";#N/A,#N/A,TRUE,"Лист2";#N/A,#N/A,TRUE,"Лист3"}</definedName>
    <definedName name="кеппппппппппп_4" localSheetId="2" hidden="1">{#N/A,#N/A,TRUE,"Лист1";#N/A,#N/A,TRUE,"Лист2";#N/A,#N/A,TRUE,"Лист3"}</definedName>
    <definedName name="кеппппппппппп_4" localSheetId="1" hidden="1">{#N/A,#N/A,TRUE,"Лист1";#N/A,#N/A,TRUE,"Лист2";#N/A,#N/A,TRUE,"Лист3"}</definedName>
    <definedName name="кеппппппппппп_4" hidden="1">{#N/A,#N/A,TRUE,"Лист1";#N/A,#N/A,TRUE,"Лист2";#N/A,#N/A,TRUE,"Лист3"}</definedName>
    <definedName name="кеппппппппппп_5" localSheetId="2" hidden="1">{#N/A,#N/A,TRUE,"Лист1";#N/A,#N/A,TRUE,"Лист2";#N/A,#N/A,TRUE,"Лист3"}</definedName>
    <definedName name="кеппппппппппп_5" localSheetId="1" hidden="1">{#N/A,#N/A,TRUE,"Лист1";#N/A,#N/A,TRUE,"Лист2";#N/A,#N/A,TRUE,"Лист3"}</definedName>
    <definedName name="кеппппппппппп_5" hidden="1">{#N/A,#N/A,TRUE,"Лист1";#N/A,#N/A,TRUE,"Лист2";#N/A,#N/A,TRUE,"Лист3"}</definedName>
    <definedName name="кл">#REF!</definedName>
    <definedName name="Кн">#REF!</definedName>
    <definedName name="КОК_ПРОК">#REF!</definedName>
    <definedName name="КОРК_7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>#REF!</definedName>
    <definedName name="коэф2">#REF!</definedName>
    <definedName name="коэф3">#REF!</definedName>
    <definedName name="коэф4">#REF!</definedName>
    <definedName name="КПП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Процент">#REF!</definedName>
    <definedName name="КРУПН_КРАМЗ">#REF!</definedName>
    <definedName name="кур">#REF!</definedName>
    <definedName name="Курс">#REF!</definedName>
    <definedName name="КурсУЕ">#REF!</definedName>
    <definedName name="л">#N/A</definedName>
    <definedName name="лавплм">#N/A</definedName>
    <definedName name="лдо">#N/A</definedName>
    <definedName name="м">#N/A</definedName>
    <definedName name="м.3">#N/A</definedName>
    <definedName name="май">#REF!</definedName>
    <definedName name="МАЙ_РУБ">#REF!</definedName>
    <definedName name="МАЙ_ТОН">#REF!</definedName>
    <definedName name="МАР_РУБ">#REF!</definedName>
    <definedName name="МАР_ТОН">#REF!</definedName>
    <definedName name="МАРГ_ЛИГ_ДП">#REF!</definedName>
    <definedName name="март">#REF!</definedName>
    <definedName name="МЕД">#REF!</definedName>
    <definedName name="МЕД_">#REF!</definedName>
    <definedName name="МЕЛ_СУМ">#REF!</definedName>
    <definedName name="мер.3">#N/A</definedName>
    <definedName name="Мет_собс">#REF!</definedName>
    <definedName name="Мет_ЭЛЦ3">#REF!</definedName>
    <definedName name="МнНДС">#REF!</definedName>
    <definedName name="мрпоп" localSheetId="2">P1_SCOPE_16_PRT,P2_SCOPE_16_PRT</definedName>
    <definedName name="мрпоп" localSheetId="1">P1_SCOPE_16_PRT,P2_SCOPE_16_PRT</definedName>
    <definedName name="мрпоп">P1_SCOPE_16_PRT,P2_SCOPE_16_PRT</definedName>
    <definedName name="мс">#N/A</definedName>
    <definedName name="мым">#N/A</definedName>
    <definedName name="мым2">#N/A</definedName>
    <definedName name="н" localSheetId="2">P1_T2.1?Protection</definedName>
    <definedName name="н" localSheetId="1">P1_T2.1?Protection</definedName>
    <definedName name="н">P1_T2.1?Protection</definedName>
    <definedName name="Н_2ЦЕХ_СКАЛ">#REF!</definedName>
    <definedName name="Н_АЛФ">#REF!</definedName>
    <definedName name="Н_АНБЛ">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>#REF!</definedName>
    <definedName name="Н_КЕРОСИН">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19_СКАЛ">#REF!</definedName>
    <definedName name="Н_КРСВ">#REF!</definedName>
    <definedName name="Н_КРСМ">#REF!</definedName>
    <definedName name="Н_КСГИД">#REF!</definedName>
    <definedName name="Н_КСКАУСТ">#REF!</definedName>
    <definedName name="Н_КСПЕНА">#REF!</definedName>
    <definedName name="Н_КССОДГО">#REF!</definedName>
    <definedName name="Н_КССОДКАЛ">#REF!</definedName>
    <definedName name="Н_МАССА">#REF!</definedName>
    <definedName name="Н_ОЛЕ">#REF!</definedName>
    <definedName name="Н_ПЕК">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>#REF!</definedName>
    <definedName name="Н_СОСМАС">#REF!</definedName>
    <definedName name="Н_Т_КРСВ">#REF!</definedName>
    <definedName name="Н_Т_КРСВ3">#REF!</definedName>
    <definedName name="Н_ТИТАН">#REF!</definedName>
    <definedName name="Н_ФК">#REF!</definedName>
    <definedName name="Н_ФТК">#REF!</definedName>
    <definedName name="Н_ХЛНАТ">#REF!</definedName>
    <definedName name="Н_ШАРЫ">#REF!</definedName>
    <definedName name="Н_ЭНКРУПН">#REF!</definedName>
    <definedName name="Н_ЭНМЕЛКИЕ">#REF!</definedName>
    <definedName name="Н_ЭНСЛИТКИ">#REF!</definedName>
    <definedName name="название">'[8] НВВ содержание'!#REF!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ДС">#REF!</definedName>
    <definedName name="ндс1">#REF!</definedName>
    <definedName name="НЗП_АВЧ">#REF!</definedName>
    <definedName name="НЗП_АТЧ">#REF!</definedName>
    <definedName name="НЗП_АТЧВАВЧ">#REF!</definedName>
    <definedName name="НН_АВЧТОВ">#REF!</definedName>
    <definedName name="нов">#N/A</definedName>
    <definedName name="Новое">#N/A</definedName>
    <definedName name="новое2">#N/A</definedName>
    <definedName name="ноябрь">#REF!</definedName>
    <definedName name="НТ_АВЧСЫР">#REF!</definedName>
    <definedName name="НТ_ДАВАЛ">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Ж">#REF!</definedName>
    <definedName name="о">#N/A</definedName>
    <definedName name="об_эксп">#REF!</definedName>
    <definedName name="_xlnm.Print_Area" localSheetId="7">'4.1-4.8'!$A$30:$W$43</definedName>
    <definedName name="_xlnm.Print_Area" localSheetId="9">'4.9 '!$A$1:$AC$52</definedName>
    <definedName name="_xlnm.Print_Area">#REF!</definedName>
    <definedName name="ОБЩ">#REF!</definedName>
    <definedName name="ОБЩ_Т">#REF!</definedName>
    <definedName name="ОБЩИТ">#REF!</definedName>
    <definedName name="объёмы">#REF!</definedName>
    <definedName name="октябрь">#REF!</definedName>
    <definedName name="ол">#N/A</definedName>
    <definedName name="ОЛЕ">#REF!</definedName>
    <definedName name="олл">#N/A</definedName>
    <definedName name="он">#REF!</definedName>
    <definedName name="оо">#REF!</definedName>
    <definedName name="ОС_АЛ_Ф">#REF!</definedName>
    <definedName name="ОС_АН_Б">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Т">#REF!</definedName>
    <definedName name="ОС_ГЛ_Ш">#REF!</definedName>
    <definedName name="ОС_ГР">#REF!</definedName>
    <definedName name="ОС_ИЗВ_М">#REF!</definedName>
    <definedName name="ОС_К_СЫР">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МЕД">#REF!</definedName>
    <definedName name="ОС_ОЛЕ">#REF!</definedName>
    <definedName name="ОС_П_УГ">#REF!</definedName>
    <definedName name="ОС_П_ЦЕМ">#REF!</definedName>
    <definedName name="ОС_ПЕК">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И">#REF!</definedName>
    <definedName name="ОС_ФЛ_К">#REF!</definedName>
    <definedName name="ОС_ФТ_К">#REF!</definedName>
    <definedName name="ОС_ХЛ_Н">#REF!</definedName>
    <definedName name="ОтпускЭлектроэнергииИтогоБаз">'[9]6'!$C$15</definedName>
    <definedName name="ОтпускЭлектроэнергииИтогоРег">'[9]6'!$C$24</definedName>
    <definedName name="п">#N/A</definedName>
    <definedName name="П_УГ">#REF!</definedName>
    <definedName name="П_ЦЕМ">#REF!</definedName>
    <definedName name="папа" localSheetId="2" hidden="1">{"konoplin - Личное представление",#N/A,TRUE,"ФинПлан_1кв";"konoplin - Личное представление",#N/A,TRUE,"ФинПлан_2кв"}</definedName>
    <definedName name="папа" localSheetId="1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па_1" localSheetId="2" hidden="1">{"konoplin - Личное представление",#N/A,TRUE,"ФинПлан_1кв";"konoplin - Личное представление",#N/A,TRUE,"ФинПлан_2кв"}</definedName>
    <definedName name="папа_1" localSheetId="1" hidden="1">{"konoplin - Личное представление",#N/A,TRUE,"ФинПлан_1кв";"konoplin - Личное представление",#N/A,TRUE,"ФинПлан_2кв"}</definedName>
    <definedName name="папа_1" hidden="1">{"konoplin - Личное представление",#N/A,TRUE,"ФинПлан_1кв";"konoplin - Личное представление",#N/A,TRUE,"ФинПлан_2кв"}</definedName>
    <definedName name="папа_2" localSheetId="2" hidden="1">{"konoplin - Личное представление",#N/A,TRUE,"ФинПлан_1кв";"konoplin - Личное представление",#N/A,TRUE,"ФинПлан_2кв"}</definedName>
    <definedName name="папа_2" localSheetId="1" hidden="1">{"konoplin - Личное представление",#N/A,TRUE,"ФинПлан_1кв";"konoplin - Личное представление",#N/A,TRUE,"ФинПлан_2кв"}</definedName>
    <definedName name="папа_2" hidden="1">{"konoplin - Личное представление",#N/A,TRUE,"ФинПлан_1кв";"konoplin - Личное представление",#N/A,TRUE,"ФинПлан_2кв"}</definedName>
    <definedName name="папа_3" localSheetId="2" hidden="1">{"konoplin - Личное представление",#N/A,TRUE,"ФинПлан_1кв";"konoplin - Личное представление",#N/A,TRUE,"ФинПлан_2кв"}</definedName>
    <definedName name="папа_3" localSheetId="1" hidden="1">{"konoplin - Личное представление",#N/A,TRUE,"ФинПлан_1кв";"konoplin - Личное представление",#N/A,TRUE,"ФинПлан_2кв"}</definedName>
    <definedName name="папа_3" hidden="1">{"konoplin - Личное представление",#N/A,TRUE,"ФинПлан_1кв";"konoplin - Личное представление",#N/A,TRUE,"ФинПлан_2кв"}</definedName>
    <definedName name="папа_4" localSheetId="2" hidden="1">{"konoplin - Личное представление",#N/A,TRUE,"ФинПлан_1кв";"konoplin - Личное представление",#N/A,TRUE,"ФинПлан_2кв"}</definedName>
    <definedName name="папа_4" localSheetId="1" hidden="1">{"konoplin - Личное представление",#N/A,TRUE,"ФинПлан_1кв";"konoplin - Личное представление",#N/A,TRUE,"ФинПлан_2кв"}</definedName>
    <definedName name="папа_4" hidden="1">{"konoplin - Личное представление",#N/A,TRUE,"ФинПлан_1кв";"konoplin - Личное представление",#N/A,TRUE,"ФинПлан_2кв"}</definedName>
    <definedName name="папа_5" localSheetId="2" hidden="1">{"konoplin - Личное представление",#N/A,TRUE,"ФинПлан_1кв";"konoplin - Личное представление",#N/A,TRUE,"ФинПлан_2кв"}</definedName>
    <definedName name="папа_5" localSheetId="1" hidden="1">{"konoplin - Личное представление",#N/A,TRUE,"ФинПлан_1кв";"konoplin - Личное представление",#N/A,TRUE,"ФинПлан_2кв"}</definedName>
    <definedName name="папа_5" hidden="1">{"konoplin - Личное представление",#N/A,TRUE,"ФинПлан_1кв";"konoplin - Личное представление",#N/A,TRUE,"ФинПлан_2кв"}</definedName>
    <definedName name="ПАР">#REF!</definedName>
    <definedName name="ПЕК">#REF!</definedName>
    <definedName name="первый">#REF!</definedName>
    <definedName name="Период">#REF!</definedName>
    <definedName name="ПериодРегулирования">[9]Заголовок!$B$14</definedName>
    <definedName name="план">#REF!</definedName>
    <definedName name="план1">#REF!</definedName>
    <definedName name="ПОД_К">#REF!</definedName>
    <definedName name="ПОД_КО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пп">#N/A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УИ">#N/A</definedName>
    <definedName name="ПУСК_АВЧ">#REF!</definedName>
    <definedName name="ПУСК_ОБАН">#REF!</definedName>
    <definedName name="ПУСК_С8БМ">#REF!</definedName>
    <definedName name="ПУСКОВЫЕ">#REF!</definedName>
    <definedName name="ПУШ">#REF!</definedName>
    <definedName name="р" localSheetId="2">P5_SCOPE_PER_PRT,P6_SCOPE_PER_PRT,P7_SCOPE_PER_PRT,P8_SCOPE_PER_PRT</definedName>
    <definedName name="р" localSheetId="1">P5_SCOPE_PER_PRT,P6_SCOPE_PER_PRT,P7_SCOPE_PER_PRT,P8_SCOPE_PER_PRT</definedName>
    <definedName name="р">P5_SCOPE_PER_PRT,P6_SCOPE_PER_PRT,P7_SCOPE_PER_PRT,P8_SCOPE_PER_PRT</definedName>
    <definedName name="работы">#REF!</definedName>
    <definedName name="расшифровка">#REF!</definedName>
    <definedName name="ремонты2">#N/A</definedName>
    <definedName name="рис1" localSheetId="2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ис1_1" localSheetId="2" hidden="1">{#N/A,#N/A,TRUE,"Лист1";#N/A,#N/A,TRUE,"Лист2";#N/A,#N/A,TRUE,"Лист3"}</definedName>
    <definedName name="рис1_1" localSheetId="1" hidden="1">{#N/A,#N/A,TRUE,"Лист1";#N/A,#N/A,TRUE,"Лист2";#N/A,#N/A,TRUE,"Лист3"}</definedName>
    <definedName name="рис1_1" hidden="1">{#N/A,#N/A,TRUE,"Лист1";#N/A,#N/A,TRUE,"Лист2";#N/A,#N/A,TRUE,"Лист3"}</definedName>
    <definedName name="рис1_2" localSheetId="2" hidden="1">{#N/A,#N/A,TRUE,"Лист1";#N/A,#N/A,TRUE,"Лист2";#N/A,#N/A,TRUE,"Лист3"}</definedName>
    <definedName name="рис1_2" localSheetId="1" hidden="1">{#N/A,#N/A,TRUE,"Лист1";#N/A,#N/A,TRUE,"Лист2";#N/A,#N/A,TRUE,"Лист3"}</definedName>
    <definedName name="рис1_2" hidden="1">{#N/A,#N/A,TRUE,"Лист1";#N/A,#N/A,TRUE,"Лист2";#N/A,#N/A,TRUE,"Лист3"}</definedName>
    <definedName name="рис1_3" localSheetId="2" hidden="1">{#N/A,#N/A,TRUE,"Лист1";#N/A,#N/A,TRUE,"Лист2";#N/A,#N/A,TRUE,"Лист3"}</definedName>
    <definedName name="рис1_3" localSheetId="1" hidden="1">{#N/A,#N/A,TRUE,"Лист1";#N/A,#N/A,TRUE,"Лист2";#N/A,#N/A,TRUE,"Лист3"}</definedName>
    <definedName name="рис1_3" hidden="1">{#N/A,#N/A,TRUE,"Лист1";#N/A,#N/A,TRUE,"Лист2";#N/A,#N/A,TRUE,"Лист3"}</definedName>
    <definedName name="рис1_4" localSheetId="2" hidden="1">{#N/A,#N/A,TRUE,"Лист1";#N/A,#N/A,TRUE,"Лист2";#N/A,#N/A,TRUE,"Лист3"}</definedName>
    <definedName name="рис1_4" localSheetId="1" hidden="1">{#N/A,#N/A,TRUE,"Лист1";#N/A,#N/A,TRUE,"Лист2";#N/A,#N/A,TRUE,"Лист3"}</definedName>
    <definedName name="рис1_4" hidden="1">{#N/A,#N/A,TRUE,"Лист1";#N/A,#N/A,TRUE,"Лист2";#N/A,#N/A,TRUE,"Лист3"}</definedName>
    <definedName name="рис1_5" localSheetId="2" hidden="1">{#N/A,#N/A,TRUE,"Лист1";#N/A,#N/A,TRUE,"Лист2";#N/A,#N/A,TRUE,"Лист3"}</definedName>
    <definedName name="рис1_5" localSheetId="1" hidden="1">{#N/A,#N/A,TRUE,"Лист1";#N/A,#N/A,TRUE,"Лист2";#N/A,#N/A,TRUE,"Лист3"}</definedName>
    <definedName name="рис1_5" hidden="1">{#N/A,#N/A,TRUE,"Лист1";#N/A,#N/A,TRUE,"Лист2";#N/A,#N/A,TRUE,"Лист3"}</definedName>
    <definedName name="Рсрi">#REF!</definedName>
    <definedName name="с">#N/A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ентябрь">#REF!</definedName>
    <definedName name="СЕР_К">#REF!</definedName>
    <definedName name="СК_АН">#REF!</definedName>
    <definedName name="СОЦСТРАХ">#REF!</definedName>
    <definedName name="СПЛАВ6063">#REF!</definedName>
    <definedName name="СПЛАВ6063_КРАМЗ">#REF!</definedName>
    <definedName name="сс">#N/A</definedName>
    <definedName name="СС_АВЧ">#REF!</definedName>
    <definedName name="СС_АВЧВН">#REF!</definedName>
    <definedName name="СС_АВЧТОЛ">#REF!</definedName>
    <definedName name="СС_АЛФТЗФА">#REF!</definedName>
    <definedName name="СС_КРСМЕШ">#REF!</definedName>
    <definedName name="СС_МАРГ_ЛИГ_ДП">#REF!</definedName>
    <definedName name="СС_МАССА">#REF!</definedName>
    <definedName name="СС_СЫР">#REF!</definedName>
    <definedName name="СС_СЫРВН">#REF!</definedName>
    <definedName name="СС_СЫРТОЛ">#REF!</definedName>
    <definedName name="сс3">#N/A</definedName>
    <definedName name="сссс">#N/A</definedName>
    <definedName name="ссы">#N/A</definedName>
    <definedName name="статьи">#REF!</definedName>
    <definedName name="статьи_план">#REF!</definedName>
    <definedName name="статьи_факт">#REF!</definedName>
    <definedName name="сто">#REF!</definedName>
    <definedName name="сто_проц_ф">#REF!</definedName>
    <definedName name="сто_процентов">#REF!</definedName>
    <definedName name="СЫР">#REF!</definedName>
    <definedName name="СЫР_ВН">#REF!</definedName>
    <definedName name="СЫР_ТОЛ">#REF!</definedName>
    <definedName name="СЫРА">#REF!</definedName>
    <definedName name="СЫРЬЁ">#REF!</definedName>
    <definedName name="т">#N/A</definedName>
    <definedName name="ТВ_ЭЛЦ3">#REF!</definedName>
    <definedName name="ТВЁРДЫЙ">#REF!</definedName>
    <definedName name="тепло_проц_ф">#REF!</definedName>
    <definedName name="тепло_процент">#REF!</definedName>
    <definedName name="ТЗР">#REF!</definedName>
    <definedName name="ТИ">#REF!</definedName>
    <definedName name="ТОВАРНЫЙ">#REF!</definedName>
    <definedName name="ТОЛ">#REF!</definedName>
    <definedName name="ТОЛЛИНГ_СЫРЕЦ">#REF!</definedName>
    <definedName name="тп" localSheetId="2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п_1" localSheetId="2" hidden="1">{#N/A,#N/A,TRUE,"Лист1";#N/A,#N/A,TRUE,"Лист2";#N/A,#N/A,TRUE,"Лист3"}</definedName>
    <definedName name="тп_1" localSheetId="1" hidden="1">{#N/A,#N/A,TRUE,"Лист1";#N/A,#N/A,TRUE,"Лист2";#N/A,#N/A,TRUE,"Лист3"}</definedName>
    <definedName name="тп_1" hidden="1">{#N/A,#N/A,TRUE,"Лист1";#N/A,#N/A,TRUE,"Лист2";#N/A,#N/A,TRUE,"Лист3"}</definedName>
    <definedName name="тп_2" localSheetId="2" hidden="1">{#N/A,#N/A,TRUE,"Лист1";#N/A,#N/A,TRUE,"Лист2";#N/A,#N/A,TRUE,"Лист3"}</definedName>
    <definedName name="тп_2" localSheetId="1" hidden="1">{#N/A,#N/A,TRUE,"Лист1";#N/A,#N/A,TRUE,"Лист2";#N/A,#N/A,TRUE,"Лист3"}</definedName>
    <definedName name="тп_2" hidden="1">{#N/A,#N/A,TRUE,"Лист1";#N/A,#N/A,TRUE,"Лист2";#N/A,#N/A,TRUE,"Лист3"}</definedName>
    <definedName name="тп_3" localSheetId="2" hidden="1">{#N/A,#N/A,TRUE,"Лист1";#N/A,#N/A,TRUE,"Лист2";#N/A,#N/A,TRUE,"Лист3"}</definedName>
    <definedName name="тп_3" localSheetId="1" hidden="1">{#N/A,#N/A,TRUE,"Лист1";#N/A,#N/A,TRUE,"Лист2";#N/A,#N/A,TRUE,"Лист3"}</definedName>
    <definedName name="тп_3" hidden="1">{#N/A,#N/A,TRUE,"Лист1";#N/A,#N/A,TRUE,"Лист2";#N/A,#N/A,TRUE,"Лист3"}</definedName>
    <definedName name="тп_4" localSheetId="2" hidden="1">{#N/A,#N/A,TRUE,"Лист1";#N/A,#N/A,TRUE,"Лист2";#N/A,#N/A,TRUE,"Лист3"}</definedName>
    <definedName name="тп_4" localSheetId="1" hidden="1">{#N/A,#N/A,TRUE,"Лист1";#N/A,#N/A,TRUE,"Лист2";#N/A,#N/A,TRUE,"Лист3"}</definedName>
    <definedName name="тп_4" hidden="1">{#N/A,#N/A,TRUE,"Лист1";#N/A,#N/A,TRUE,"Лист2";#N/A,#N/A,TRUE,"Лист3"}</definedName>
    <definedName name="тп_5" localSheetId="2" hidden="1">{#N/A,#N/A,TRUE,"Лист1";#N/A,#N/A,TRUE,"Лист2";#N/A,#N/A,TRUE,"Лист3"}</definedName>
    <definedName name="тп_5" localSheetId="1" hidden="1">{#N/A,#N/A,TRUE,"Лист1";#N/A,#N/A,TRUE,"Лист2";#N/A,#N/A,TRUE,"Лист3"}</definedName>
    <definedName name="тп_5" hidden="1">{#N/A,#N/A,TRUE,"Лист1";#N/A,#N/A,TRUE,"Лист2";#N/A,#N/A,TRUE,"Лист3"}</definedName>
    <definedName name="ТР">#REF!</definedName>
    <definedName name="третий">#REF!</definedName>
    <definedName name="тт">#REF!</definedName>
    <definedName name="у">#N/A</definedName>
    <definedName name="ук">#N/A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ееукеееееееееееееее_1" localSheetId="2" hidden="1">{#N/A,#N/A,TRUE,"Лист1";#N/A,#N/A,TRUE,"Лист2";#N/A,#N/A,TRUE,"Лист3"}</definedName>
    <definedName name="укеееукеееееееееееееее_1" localSheetId="1" hidden="1">{#N/A,#N/A,TRUE,"Лист1";#N/A,#N/A,TRUE,"Лист2";#N/A,#N/A,TRUE,"Лист3"}</definedName>
    <definedName name="укеееукеееееееееееееее_1" hidden="1">{#N/A,#N/A,TRUE,"Лист1";#N/A,#N/A,TRUE,"Лист2";#N/A,#N/A,TRUE,"Лист3"}</definedName>
    <definedName name="укеееукеееееееееееееее_2" localSheetId="2" hidden="1">{#N/A,#N/A,TRUE,"Лист1";#N/A,#N/A,TRUE,"Лист2";#N/A,#N/A,TRUE,"Лист3"}</definedName>
    <definedName name="укеееукеееееееееееееее_2" localSheetId="1" hidden="1">{#N/A,#N/A,TRUE,"Лист1";#N/A,#N/A,TRUE,"Лист2";#N/A,#N/A,TRUE,"Лист3"}</definedName>
    <definedName name="укеееукеееееееееееееее_2" hidden="1">{#N/A,#N/A,TRUE,"Лист1";#N/A,#N/A,TRUE,"Лист2";#N/A,#N/A,TRUE,"Лист3"}</definedName>
    <definedName name="укеееукеееееееееееееее_3" localSheetId="2" hidden="1">{#N/A,#N/A,TRUE,"Лист1";#N/A,#N/A,TRUE,"Лист2";#N/A,#N/A,TRUE,"Лист3"}</definedName>
    <definedName name="укеееукеееееееееееееее_3" localSheetId="1" hidden="1">{#N/A,#N/A,TRUE,"Лист1";#N/A,#N/A,TRUE,"Лист2";#N/A,#N/A,TRUE,"Лист3"}</definedName>
    <definedName name="укеееукеееееееееееееее_3" hidden="1">{#N/A,#N/A,TRUE,"Лист1";#N/A,#N/A,TRUE,"Лист2";#N/A,#N/A,TRUE,"Лист3"}</definedName>
    <definedName name="укеееукеееееееееееееее_4" localSheetId="2" hidden="1">{#N/A,#N/A,TRUE,"Лист1";#N/A,#N/A,TRUE,"Лист2";#N/A,#N/A,TRUE,"Лист3"}</definedName>
    <definedName name="укеееукеееееееееееееее_4" localSheetId="1" hidden="1">{#N/A,#N/A,TRUE,"Лист1";#N/A,#N/A,TRUE,"Лист2";#N/A,#N/A,TRUE,"Лист3"}</definedName>
    <definedName name="укеееукеееееееееееееее_4" hidden="1">{#N/A,#N/A,TRUE,"Лист1";#N/A,#N/A,TRUE,"Лист2";#N/A,#N/A,TRUE,"Лист3"}</definedName>
    <definedName name="укеееукеееееееееееееее_5" localSheetId="2" hidden="1">{#N/A,#N/A,TRUE,"Лист1";#N/A,#N/A,TRUE,"Лист2";#N/A,#N/A,TRUE,"Лист3"}</definedName>
    <definedName name="укеееукеееееееееееееее_5" localSheetId="1" hidden="1">{#N/A,#N/A,TRUE,"Лист1";#N/A,#N/A,TRUE,"Лист2";#N/A,#N/A,TRUE,"Лист3"}</definedName>
    <definedName name="укеееукеееееееееееееее_5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еукеуеуе_1" localSheetId="2" hidden="1">{#N/A,#N/A,TRUE,"Лист1";#N/A,#N/A,TRUE,"Лист2";#N/A,#N/A,TRUE,"Лист3"}</definedName>
    <definedName name="укеукеуеуе_1" localSheetId="1" hidden="1">{#N/A,#N/A,TRUE,"Лист1";#N/A,#N/A,TRUE,"Лист2";#N/A,#N/A,TRUE,"Лист3"}</definedName>
    <definedName name="укеукеуеуе_1" hidden="1">{#N/A,#N/A,TRUE,"Лист1";#N/A,#N/A,TRUE,"Лист2";#N/A,#N/A,TRUE,"Лист3"}</definedName>
    <definedName name="укеукеуеуе_2" localSheetId="2" hidden="1">{#N/A,#N/A,TRUE,"Лист1";#N/A,#N/A,TRUE,"Лист2";#N/A,#N/A,TRUE,"Лист3"}</definedName>
    <definedName name="укеукеуеуе_2" localSheetId="1" hidden="1">{#N/A,#N/A,TRUE,"Лист1";#N/A,#N/A,TRUE,"Лист2";#N/A,#N/A,TRUE,"Лист3"}</definedName>
    <definedName name="укеукеуеуе_2" hidden="1">{#N/A,#N/A,TRUE,"Лист1";#N/A,#N/A,TRUE,"Лист2";#N/A,#N/A,TRUE,"Лист3"}</definedName>
    <definedName name="укеукеуеуе_3" localSheetId="2" hidden="1">{#N/A,#N/A,TRUE,"Лист1";#N/A,#N/A,TRUE,"Лист2";#N/A,#N/A,TRUE,"Лист3"}</definedName>
    <definedName name="укеукеуеуе_3" localSheetId="1" hidden="1">{#N/A,#N/A,TRUE,"Лист1";#N/A,#N/A,TRUE,"Лист2";#N/A,#N/A,TRUE,"Лист3"}</definedName>
    <definedName name="укеукеуеуе_3" hidden="1">{#N/A,#N/A,TRUE,"Лист1";#N/A,#N/A,TRUE,"Лист2";#N/A,#N/A,TRUE,"Лист3"}</definedName>
    <definedName name="укеукеуеуе_4" localSheetId="2" hidden="1">{#N/A,#N/A,TRUE,"Лист1";#N/A,#N/A,TRUE,"Лист2";#N/A,#N/A,TRUE,"Лист3"}</definedName>
    <definedName name="укеукеуеуе_4" localSheetId="1" hidden="1">{#N/A,#N/A,TRUE,"Лист1";#N/A,#N/A,TRUE,"Лист2";#N/A,#N/A,TRUE,"Лист3"}</definedName>
    <definedName name="укеукеуеуе_4" hidden="1">{#N/A,#N/A,TRUE,"Лист1";#N/A,#N/A,TRUE,"Лист2";#N/A,#N/A,TRUE,"Лист3"}</definedName>
    <definedName name="укеукеуеуе_5" localSheetId="2" hidden="1">{#N/A,#N/A,TRUE,"Лист1";#N/A,#N/A,TRUE,"Лист2";#N/A,#N/A,TRUE,"Лист3"}</definedName>
    <definedName name="укеукеуеуе_5" localSheetId="1" hidden="1">{#N/A,#N/A,TRUE,"Лист1";#N/A,#N/A,TRUE,"Лист2";#N/A,#N/A,TRUE,"Лист3"}</definedName>
    <definedName name="укеукеуеуе_5" hidden="1">{#N/A,#N/A,TRUE,"Лист1";#N/A,#N/A,TRUE,"Лист2";#N/A,#N/A,TRUE,"Лист3"}</definedName>
    <definedName name="УП">#N/A</definedName>
    <definedName name="уфэ">#N/A</definedName>
    <definedName name="ф" localSheetId="2" hidden="1">{"konoplin - Личное представление",#N/A,TRUE,"ФинПлан_1кв";"konoplin - Личное представление",#N/A,TRUE,"ФинПлан_2кв"}</definedName>
    <definedName name="ф" localSheetId="1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_1" localSheetId="2" hidden="1">{"konoplin - Личное представление",#N/A,TRUE,"ФинПлан_1кв";"konoplin - Личное представление",#N/A,TRUE,"ФинПлан_2кв"}</definedName>
    <definedName name="ф_1" localSheetId="1" hidden="1">{"konoplin - Личное представление",#N/A,TRUE,"ФинПлан_1кв";"konoplin - Личное представление",#N/A,TRUE,"ФинПлан_2кв"}</definedName>
    <definedName name="ф_1" hidden="1">{"konoplin - Личное представление",#N/A,TRUE,"ФинПлан_1кв";"konoplin - Личное представление",#N/A,TRUE,"ФинПлан_2кв"}</definedName>
    <definedName name="ф_2" localSheetId="2" hidden="1">{"konoplin - Личное представление",#N/A,TRUE,"ФинПлан_1кв";"konoplin - Личное представление",#N/A,TRUE,"ФинПлан_2кв"}</definedName>
    <definedName name="ф_2" localSheetId="1" hidden="1">{"konoplin - Личное представление",#N/A,TRUE,"ФинПлан_1кв";"konoplin - Личное представление",#N/A,TRUE,"ФинПлан_2кв"}</definedName>
    <definedName name="ф_2" hidden="1">{"konoplin - Личное представление",#N/A,TRUE,"ФинПлан_1кв";"konoplin - Личное представление",#N/A,TRUE,"ФинПлан_2кв"}</definedName>
    <definedName name="ф_3" localSheetId="2" hidden="1">{"konoplin - Личное представление",#N/A,TRUE,"ФинПлан_1кв";"konoplin - Личное представление",#N/A,TRUE,"ФинПлан_2кв"}</definedName>
    <definedName name="ф_3" localSheetId="1" hidden="1">{"konoplin - Личное представление",#N/A,TRUE,"ФинПлан_1кв";"konoplin - Личное представление",#N/A,TRUE,"ФинПлан_2кв"}</definedName>
    <definedName name="ф_3" hidden="1">{"konoplin - Личное представление",#N/A,TRUE,"ФинПлан_1кв";"konoplin - Личное представление",#N/A,TRUE,"ФинПлан_2кв"}</definedName>
    <definedName name="ф_4" localSheetId="2" hidden="1">{"konoplin - Личное представление",#N/A,TRUE,"ФинПлан_1кв";"konoplin - Личное представление",#N/A,TRUE,"ФинПлан_2кв"}</definedName>
    <definedName name="ф_4" localSheetId="1" hidden="1">{"konoplin - Личное представление",#N/A,TRUE,"ФинПлан_1кв";"konoplin - Личное представление",#N/A,TRUE,"ФинПлан_2кв"}</definedName>
    <definedName name="ф_4" hidden="1">{"konoplin - Личное представление",#N/A,TRUE,"ФинПлан_1кв";"konoplin - Личное представление",#N/A,TRUE,"ФинПлан_2кв"}</definedName>
    <definedName name="ф_5" localSheetId="2" hidden="1">{"konoplin - Личное представление",#N/A,TRUE,"ФинПлан_1кв";"konoplin - Личное представление",#N/A,TRUE,"ФинПлан_2кв"}</definedName>
    <definedName name="ф_5" localSheetId="1" hidden="1">{"konoplin - Личное представление",#N/A,TRUE,"ФинПлан_1кв";"konoplin - Личное представление",#N/A,TRUE,"ФинПлан_2кв"}</definedName>
    <definedName name="ф_5" hidden="1">{"konoplin - Личное представление",#N/A,TRUE,"ФинПлан_1кв";"konoplin - Личное представление",#N/A,TRUE,"ФинПлан_2кв"}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Л_К">#REF!</definedName>
    <definedName name="форм">#REF!</definedName>
    <definedName name="Формат_ширина">#N/A</definedName>
    <definedName name="формулы">#REF!</definedName>
    <definedName name="ФТ_К">#REF!</definedName>
    <definedName name="ффф">#REF!</definedName>
    <definedName name="ФФФ1">#REF!</definedName>
    <definedName name="ФФФ2">#REF!</definedName>
    <definedName name="ФФФФ">#REF!</definedName>
    <definedName name="ФЫ">#REF!</definedName>
    <definedName name="фыв">#N/A</definedName>
    <definedName name="х">#N/A</definedName>
    <definedName name="ХЛ_Н">#REF!</definedName>
    <definedName name="хххх">#N/A</definedName>
    <definedName name="ц">#N/A</definedName>
    <definedName name="ЦЕННЗП_АВЧ">#REF!</definedName>
    <definedName name="ЦЕННЗП_АТЧ">#REF!</definedName>
    <definedName name="ЦЕХОВЫЕ">#REF!</definedName>
    <definedName name="ЦЕХР">#REF!</definedName>
    <definedName name="ЦЕХРИТ">#REF!</definedName>
    <definedName name="ЦЕХС">#REF!</definedName>
    <definedName name="цу">#N/A</definedName>
    <definedName name="ч">#N/A</definedName>
    <definedName name="четвертый">#REF!</definedName>
    <definedName name="ш">#N/A</definedName>
    <definedName name="ШТАНГИ">#REF!</definedName>
    <definedName name="щ">#N/A</definedName>
    <definedName name="ъ">#REF!</definedName>
    <definedName name="ы">#N/A</definedName>
    <definedName name="ыв">#N/A</definedName>
    <definedName name="ыуаы" localSheetId="2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уаы_1" localSheetId="2" hidden="1">{#N/A,#N/A,TRUE,"Лист1";#N/A,#N/A,TRUE,"Лист2";#N/A,#N/A,TRUE,"Лист3"}</definedName>
    <definedName name="ыуаы_1" localSheetId="1" hidden="1">{#N/A,#N/A,TRUE,"Лист1";#N/A,#N/A,TRUE,"Лист2";#N/A,#N/A,TRUE,"Лист3"}</definedName>
    <definedName name="ыуаы_1" hidden="1">{#N/A,#N/A,TRUE,"Лист1";#N/A,#N/A,TRUE,"Лист2";#N/A,#N/A,TRUE,"Лист3"}</definedName>
    <definedName name="ыуаы_2" localSheetId="2" hidden="1">{#N/A,#N/A,TRUE,"Лист1";#N/A,#N/A,TRUE,"Лист2";#N/A,#N/A,TRUE,"Лист3"}</definedName>
    <definedName name="ыуаы_2" localSheetId="1" hidden="1">{#N/A,#N/A,TRUE,"Лист1";#N/A,#N/A,TRUE,"Лист2";#N/A,#N/A,TRUE,"Лист3"}</definedName>
    <definedName name="ыуаы_2" hidden="1">{#N/A,#N/A,TRUE,"Лист1";#N/A,#N/A,TRUE,"Лист2";#N/A,#N/A,TRUE,"Лист3"}</definedName>
    <definedName name="ыуаы_3" localSheetId="2" hidden="1">{#N/A,#N/A,TRUE,"Лист1";#N/A,#N/A,TRUE,"Лист2";#N/A,#N/A,TRUE,"Лист3"}</definedName>
    <definedName name="ыуаы_3" localSheetId="1" hidden="1">{#N/A,#N/A,TRUE,"Лист1";#N/A,#N/A,TRUE,"Лист2";#N/A,#N/A,TRUE,"Лист3"}</definedName>
    <definedName name="ыуаы_3" hidden="1">{#N/A,#N/A,TRUE,"Лист1";#N/A,#N/A,TRUE,"Лист2";#N/A,#N/A,TRUE,"Лист3"}</definedName>
    <definedName name="ыуаы_4" localSheetId="2" hidden="1">{#N/A,#N/A,TRUE,"Лист1";#N/A,#N/A,TRUE,"Лист2";#N/A,#N/A,TRUE,"Лист3"}</definedName>
    <definedName name="ыуаы_4" localSheetId="1" hidden="1">{#N/A,#N/A,TRUE,"Лист1";#N/A,#N/A,TRUE,"Лист2";#N/A,#N/A,TRUE,"Лист3"}</definedName>
    <definedName name="ыуаы_4" hidden="1">{#N/A,#N/A,TRUE,"Лист1";#N/A,#N/A,TRUE,"Лист2";#N/A,#N/A,TRUE,"Лист3"}</definedName>
    <definedName name="ыуаы_5" localSheetId="2" hidden="1">{#N/A,#N/A,TRUE,"Лист1";#N/A,#N/A,TRUE,"Лист2";#N/A,#N/A,TRUE,"Лист3"}</definedName>
    <definedName name="ыуаы_5" localSheetId="1" hidden="1">{#N/A,#N/A,TRUE,"Лист1";#N/A,#N/A,TRUE,"Лист2";#N/A,#N/A,TRUE,"Лист3"}</definedName>
    <definedName name="ыуаы_5" hidden="1">{#N/A,#N/A,TRUE,"Лист1";#N/A,#N/A,TRUE,"Лист2";#N/A,#N/A,TRUE,"Лист3"}</definedName>
    <definedName name="ыыыы">#N/A</definedName>
    <definedName name="ыыыыы">#N/A</definedName>
    <definedName name="ыыыыыы">#N/A</definedName>
    <definedName name="ыыыыыыыыыыыыыыы">#N/A</definedName>
    <definedName name="ь">#N/A</definedName>
    <definedName name="ьь">#REF!</definedName>
    <definedName name="ььььь">#N/A</definedName>
    <definedName name="э">#N/A</definedName>
    <definedName name="электро_проц_ф">#REF!</definedName>
    <definedName name="электро_процент">#REF!</definedName>
    <definedName name="ЭН">#REF!</definedName>
    <definedName name="ЭЭ">#REF!</definedName>
    <definedName name="ЭЭ_">#REF!</definedName>
    <definedName name="ЭЭ_ЗФА">#REF!</definedName>
    <definedName name="ЭЭ_Т">#REF!</definedName>
    <definedName name="эээээээээээээээээээээ">#N/A</definedName>
    <definedName name="ю">#N/A</definedName>
    <definedName name="Южные">#N/A</definedName>
    <definedName name="Южные1">#N/A</definedName>
    <definedName name="Южные3">#N/A</definedName>
    <definedName name="Южные4">#N/A</definedName>
    <definedName name="Южные5">#N/A</definedName>
    <definedName name="Южные6">#N/A</definedName>
    <definedName name="Южные7">#N/A</definedName>
    <definedName name="Южные8">#N/A</definedName>
    <definedName name="Южные9">#N/A</definedName>
    <definedName name="я">#N/A</definedName>
    <definedName name="ЯНВ_РУБ">#REF!</definedName>
    <definedName name="ЯНВ_ТОН">#REF!</definedName>
  </definedNames>
  <calcPr calcId="144525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8" i="16" l="1"/>
  <c r="V27" i="16"/>
  <c r="V26" i="16"/>
  <c r="V25" i="16"/>
  <c r="V23" i="16"/>
  <c r="V22" i="16"/>
  <c r="V21" i="16"/>
  <c r="V20" i="16"/>
  <c r="V19" i="16"/>
  <c r="V18" i="16"/>
  <c r="V17" i="16"/>
  <c r="V16" i="16"/>
  <c r="V14" i="16"/>
  <c r="V13" i="16"/>
  <c r="V12" i="16"/>
  <c r="V11" i="16"/>
  <c r="V10" i="16"/>
  <c r="V9" i="16"/>
  <c r="Q28" i="16"/>
  <c r="Q27" i="16"/>
  <c r="Q26" i="16"/>
  <c r="Q25" i="16"/>
  <c r="Q23" i="16"/>
  <c r="Q22" i="16"/>
  <c r="Q21" i="16"/>
  <c r="Q20" i="16"/>
  <c r="Q19" i="16"/>
  <c r="Q18" i="16"/>
  <c r="Q17" i="16"/>
  <c r="Q16" i="16"/>
  <c r="Q14" i="16"/>
  <c r="Q13" i="16"/>
  <c r="Q12" i="16"/>
  <c r="Q11" i="16"/>
  <c r="Q10" i="16"/>
  <c r="Q9" i="16"/>
  <c r="L28" i="16"/>
  <c r="L27" i="16"/>
  <c r="L26" i="16"/>
  <c r="L25" i="16"/>
  <c r="L23" i="16"/>
  <c r="L22" i="16"/>
  <c r="L21" i="16"/>
  <c r="L20" i="16"/>
  <c r="L19" i="16"/>
  <c r="L18" i="16"/>
  <c r="L17" i="16"/>
  <c r="L16" i="16"/>
  <c r="L14" i="16"/>
  <c r="L13" i="16"/>
  <c r="L12" i="16"/>
  <c r="L11" i="16"/>
  <c r="L10" i="16"/>
  <c r="L9" i="16"/>
  <c r="G28" i="16"/>
  <c r="G27" i="16"/>
  <c r="G26" i="16"/>
  <c r="G25" i="16"/>
  <c r="G23" i="16"/>
  <c r="G22" i="16"/>
  <c r="G21" i="16"/>
  <c r="G20" i="16"/>
  <c r="G19" i="16"/>
  <c r="G18" i="16"/>
  <c r="G17" i="16"/>
  <c r="G16" i="16"/>
  <c r="G14" i="16"/>
  <c r="G13" i="16"/>
  <c r="G12" i="16"/>
  <c r="G11" i="16"/>
  <c r="G10" i="16"/>
  <c r="G9" i="16"/>
  <c r="F8" i="16"/>
  <c r="AA24" i="16" l="1"/>
  <c r="U24" i="16"/>
  <c r="T24" i="16"/>
  <c r="S24" i="16"/>
  <c r="R24" i="16"/>
  <c r="P24" i="16"/>
  <c r="O24" i="16"/>
  <c r="N24" i="16"/>
  <c r="M24" i="16"/>
  <c r="K24" i="16"/>
  <c r="J24" i="16"/>
  <c r="I24" i="16"/>
  <c r="H24" i="16"/>
  <c r="U15" i="16"/>
  <c r="T15" i="16"/>
  <c r="S15" i="16"/>
  <c r="R15" i="16"/>
  <c r="P15" i="16"/>
  <c r="Q15" i="16" s="1"/>
  <c r="N15" i="16"/>
  <c r="M15" i="16"/>
  <c r="K15" i="16"/>
  <c r="J15" i="16"/>
  <c r="I15" i="16"/>
  <c r="H15" i="16"/>
  <c r="U8" i="16"/>
  <c r="T8" i="16"/>
  <c r="S8" i="16"/>
  <c r="R8" i="16"/>
  <c r="P8" i="16"/>
  <c r="O8" i="16"/>
  <c r="N8" i="16"/>
  <c r="M8" i="16"/>
  <c r="K8" i="16"/>
  <c r="J8" i="16"/>
  <c r="I8" i="16"/>
  <c r="H8" i="16"/>
  <c r="F24" i="16"/>
  <c r="E24" i="16"/>
  <c r="D24" i="16"/>
  <c r="C24" i="16"/>
  <c r="F15" i="16"/>
  <c r="E15" i="16"/>
  <c r="G15" i="16" s="1"/>
  <c r="D15" i="16"/>
  <c r="C15" i="16"/>
  <c r="E8" i="16"/>
  <c r="G8" i="16" s="1"/>
  <c r="D8" i="16"/>
  <c r="C8" i="16"/>
  <c r="AA28" i="16"/>
  <c r="AA27" i="16"/>
  <c r="AA26" i="16"/>
  <c r="AA25" i="16"/>
  <c r="AA23" i="16"/>
  <c r="AA22" i="16"/>
  <c r="AA21" i="16"/>
  <c r="AA20" i="16"/>
  <c r="AA19" i="16"/>
  <c r="AA18" i="16"/>
  <c r="AA17" i="16"/>
  <c r="AA16" i="16"/>
  <c r="AA15" i="16"/>
  <c r="AA14" i="16"/>
  <c r="AA13" i="16"/>
  <c r="AA12" i="16"/>
  <c r="AA11" i="16"/>
  <c r="AA10" i="16"/>
  <c r="AA9" i="16"/>
  <c r="AA8" i="16"/>
  <c r="V15" i="16" l="1"/>
  <c r="Q24" i="16"/>
  <c r="G24" i="16"/>
  <c r="Q8" i="16"/>
  <c r="L15" i="16"/>
  <c r="L24" i="16"/>
  <c r="V24" i="16"/>
  <c r="L8" i="16"/>
  <c r="V8" i="16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G32" i="15"/>
  <c r="G31" i="15"/>
  <c r="G30" i="15"/>
  <c r="G29" i="15"/>
  <c r="G28" i="15"/>
  <c r="G27" i="15"/>
  <c r="G26" i="15"/>
  <c r="G25" i="15"/>
  <c r="G24" i="15"/>
  <c r="G23" i="15"/>
  <c r="G22" i="15"/>
  <c r="AB22" i="15" l="1"/>
  <c r="AB30" i="15"/>
  <c r="AB23" i="15"/>
  <c r="AB31" i="15"/>
  <c r="AB28" i="15"/>
  <c r="AB24" i="15"/>
  <c r="AB32" i="15"/>
  <c r="AB29" i="15"/>
  <c r="AB25" i="15"/>
  <c r="AB33" i="15"/>
  <c r="AB26" i="15"/>
  <c r="AB27" i="15"/>
  <c r="H27" i="2"/>
  <c r="R7" i="3" l="1"/>
  <c r="D17" i="1"/>
  <c r="AB23" i="17" l="1"/>
  <c r="AB13" i="17" l="1"/>
  <c r="M26" i="17" l="1"/>
  <c r="C19" i="18" s="1"/>
  <c r="AB25" i="17"/>
  <c r="AB24" i="17"/>
  <c r="AB22" i="17"/>
  <c r="AB20" i="17"/>
  <c r="AB19" i="17"/>
  <c r="AB18" i="17"/>
  <c r="AB17" i="17"/>
  <c r="AB16" i="17"/>
  <c r="AB15" i="17"/>
  <c r="AB14" i="17"/>
  <c r="AB12" i="17"/>
  <c r="AB11" i="17"/>
  <c r="AB26" i="17" l="1"/>
  <c r="C18" i="18" s="1"/>
  <c r="D7" i="1" s="1"/>
  <c r="C16" i="1"/>
  <c r="C11" i="1"/>
  <c r="C15" i="1"/>
  <c r="C10" i="1"/>
  <c r="D22" i="1" l="1"/>
  <c r="C21" i="1" l="1"/>
  <c r="C20" i="1"/>
  <c r="I31" i="17" l="1"/>
  <c r="M31" i="17"/>
  <c r="AB31" i="17"/>
  <c r="I32" i="17"/>
  <c r="AB32" i="17" s="1"/>
  <c r="M32" i="17"/>
  <c r="I33" i="17"/>
  <c r="AB33" i="17" s="1"/>
  <c r="M33" i="17"/>
  <c r="I34" i="17"/>
  <c r="M34" i="17"/>
  <c r="AB34" i="17"/>
  <c r="I35" i="17"/>
  <c r="AB35" i="17" s="1"/>
  <c r="M35" i="17"/>
  <c r="I36" i="17"/>
  <c r="M36" i="17"/>
  <c r="AB36" i="17"/>
  <c r="I37" i="17"/>
  <c r="M37" i="17"/>
  <c r="AB37" i="17"/>
  <c r="I38" i="17"/>
  <c r="M38" i="17"/>
  <c r="AB38" i="17"/>
  <c r="I39" i="17"/>
  <c r="AB39" i="17" s="1"/>
  <c r="M39" i="17"/>
  <c r="I40" i="17"/>
  <c r="M40" i="17"/>
  <c r="AB40" i="17"/>
  <c r="I41" i="17"/>
  <c r="AB41" i="17" s="1"/>
  <c r="M41" i="17"/>
  <c r="I42" i="17"/>
  <c r="M42" i="17"/>
  <c r="AB42" i="17"/>
  <c r="I43" i="17"/>
  <c r="M43" i="17"/>
  <c r="AB43" i="17"/>
  <c r="I44" i="17"/>
  <c r="M44" i="17"/>
  <c r="AB44" i="17"/>
  <c r="I45" i="17"/>
  <c r="M45" i="17"/>
  <c r="AB45" i="17"/>
  <c r="E21" i="19" l="1"/>
  <c r="E20" i="19"/>
  <c r="D20" i="19"/>
  <c r="D21" i="19" s="1"/>
  <c r="E11" i="19"/>
  <c r="E27" i="19" s="1"/>
  <c r="E10" i="19"/>
  <c r="D10" i="19"/>
  <c r="D11" i="19" s="1"/>
  <c r="D21" i="18"/>
  <c r="D20" i="18"/>
  <c r="D19" i="18"/>
  <c r="D18" i="18"/>
  <c r="W51" i="17" a="1"/>
  <c r="W51" i="17" s="1"/>
  <c r="V51" i="17" a="1"/>
  <c r="V51" i="17" s="1"/>
  <c r="U51" i="17" a="1"/>
  <c r="U51" i="17" s="1"/>
  <c r="T51" i="17" a="1"/>
  <c r="T51" i="17" s="1"/>
  <c r="S51" i="17" a="1"/>
  <c r="S51" i="17" s="1"/>
  <c r="R51" i="17" a="1"/>
  <c r="R51" i="17" s="1"/>
  <c r="Q51" i="17" a="1"/>
  <c r="Q51" i="17" s="1"/>
  <c r="P51" i="17" a="1"/>
  <c r="P51" i="17" s="1"/>
  <c r="O51" i="17" a="1"/>
  <c r="O51" i="17" s="1"/>
  <c r="N51" i="17" a="1"/>
  <c r="N51" i="17" s="1"/>
  <c r="I51" i="17" a="1"/>
  <c r="I51" i="17" s="1"/>
  <c r="W50" i="17"/>
  <c r="V50" i="17"/>
  <c r="U50" i="17"/>
  <c r="T50" i="17"/>
  <c r="S50" i="17"/>
  <c r="R50" i="17"/>
  <c r="Q50" i="17"/>
  <c r="P50" i="17"/>
  <c r="O50" i="17"/>
  <c r="N50" i="17"/>
  <c r="I50" i="17"/>
  <c r="W49" i="17"/>
  <c r="V49" i="17"/>
  <c r="U49" i="17"/>
  <c r="T49" i="17"/>
  <c r="S49" i="17"/>
  <c r="R49" i="17"/>
  <c r="Q49" i="17"/>
  <c r="P49" i="17"/>
  <c r="O49" i="17"/>
  <c r="N49" i="17"/>
  <c r="M49" i="17"/>
  <c r="I49" i="17"/>
  <c r="W48" i="17"/>
  <c r="V48" i="17"/>
  <c r="U48" i="17"/>
  <c r="T48" i="17"/>
  <c r="S48" i="17"/>
  <c r="R48" i="17"/>
  <c r="Q48" i="17"/>
  <c r="P48" i="17"/>
  <c r="O48" i="17"/>
  <c r="N48" i="17"/>
  <c r="I48" i="17"/>
  <c r="W47" i="17"/>
  <c r="V47" i="17"/>
  <c r="U47" i="17"/>
  <c r="T47" i="17"/>
  <c r="S47" i="17"/>
  <c r="R47" i="17"/>
  <c r="Q47" i="17"/>
  <c r="P47" i="17"/>
  <c r="O47" i="17"/>
  <c r="N47" i="17"/>
  <c r="M48" i="17"/>
  <c r="M47" i="17"/>
  <c r="I47" i="17"/>
  <c r="D11" i="1" l="1"/>
  <c r="D10" i="1"/>
  <c r="D27" i="19"/>
  <c r="AB47" i="17"/>
  <c r="M50" i="17"/>
  <c r="M51" i="17" a="1"/>
  <c r="M51" i="17" s="1"/>
  <c r="D12" i="1" s="1"/>
  <c r="D16" i="1" l="1"/>
  <c r="D15" i="1"/>
  <c r="D21" i="1"/>
  <c r="D20" i="1"/>
  <c r="D26" i="1"/>
  <c r="Q7" i="3" s="1"/>
  <c r="D25" i="1"/>
  <c r="P7" i="3" s="1"/>
  <c r="M7" i="3"/>
  <c r="L7" i="3"/>
  <c r="I7" i="3"/>
  <c r="H7" i="3"/>
  <c r="E7" i="3"/>
  <c r="D7" i="3"/>
  <c r="C26" i="1" l="1"/>
  <c r="C25" i="1"/>
  <c r="F38" i="2"/>
  <c r="F42" i="2" l="1"/>
  <c r="F41" i="2"/>
  <c r="F35" i="2"/>
  <c r="F36" i="2"/>
  <c r="F37" i="2"/>
  <c r="F39" i="2"/>
  <c r="F40" i="2"/>
  <c r="F34" i="2"/>
  <c r="J24" i="2" l="1"/>
  <c r="J25" i="2"/>
  <c r="J26" i="2"/>
  <c r="J23" i="2"/>
  <c r="I24" i="2"/>
  <c r="I25" i="2"/>
  <c r="I26" i="2"/>
  <c r="I23" i="2"/>
  <c r="H24" i="2"/>
  <c r="H25" i="2"/>
  <c r="H26" i="2"/>
  <c r="H23" i="2"/>
  <c r="F49" i="2"/>
  <c r="F50" i="2"/>
  <c r="F51" i="2"/>
  <c r="F52" i="2"/>
  <c r="F53" i="2"/>
  <c r="F48" i="2"/>
  <c r="J15" i="2"/>
  <c r="M13" i="2"/>
  <c r="M14" i="2"/>
  <c r="M12" i="2"/>
  <c r="L14" i="2"/>
  <c r="L12" i="2"/>
  <c r="K13" i="2"/>
  <c r="K14" i="2"/>
  <c r="K12" i="2"/>
  <c r="J13" i="2"/>
  <c r="J14" i="2"/>
  <c r="J12" i="2"/>
  <c r="E25" i="1" l="1"/>
  <c r="E27" i="1"/>
  <c r="E26" i="1"/>
  <c r="E22" i="1"/>
  <c r="E21" i="1"/>
  <c r="E20" i="1"/>
  <c r="E17" i="1"/>
  <c r="E11" i="1"/>
  <c r="E10" i="1"/>
  <c r="E7" i="1"/>
  <c r="E15" i="1" l="1"/>
  <c r="E16" i="1"/>
  <c r="E12" i="1"/>
</calcChain>
</file>

<file path=xl/sharedStrings.xml><?xml version="1.0" encoding="utf-8"?>
<sst xmlns="http://schemas.openxmlformats.org/spreadsheetml/2006/main" count="1356" uniqueCount="591">
  <si>
    <t>Приложение № 7 
к Единым стандартам качества обслуживания 
сетевыми организациями потребителей услуг 
сетевых организаций</t>
  </si>
  <si>
    <t>1. Общая информация о сетевой организации</t>
  </si>
  <si>
    <t>ВН</t>
  </si>
  <si>
    <t>НН</t>
  </si>
  <si>
    <t>1.3. Информация об объектах электросетевого хозяйства сетевой организации</t>
  </si>
  <si>
    <t>HH</t>
  </si>
  <si>
    <t>№</t>
  </si>
  <si>
    <t>Показатель</t>
  </si>
  <si>
    <t>Значение показателя, годы</t>
  </si>
  <si>
    <t>Динамика изменения</t>
  </si>
  <si>
    <t>1.</t>
  </si>
  <si>
    <t>-</t>
  </si>
  <si>
    <t>1.1.</t>
  </si>
  <si>
    <t>ВН (110 кВ и выше)</t>
  </si>
  <si>
    <t>1.2.</t>
  </si>
  <si>
    <t>СН1 (35 - 60 кВ)</t>
  </si>
  <si>
    <t>1.3.</t>
  </si>
  <si>
    <t>СН2 (1 - 20 кВ)</t>
  </si>
  <si>
    <t>1.4.</t>
  </si>
  <si>
    <t>НН (до 1 кВ)</t>
  </si>
  <si>
    <t>2.</t>
  </si>
  <si>
    <t>2.1.</t>
  </si>
  <si>
    <t>2.2.</t>
  </si>
  <si>
    <t>2.3.</t>
  </si>
  <si>
    <t>2.4.</t>
  </si>
  <si>
    <t>3.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</si>
  <si>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</si>
  <si>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3.1.</t>
  </si>
  <si>
    <t>3.2.</t>
  </si>
  <si>
    <t>3.3.</t>
  </si>
  <si>
    <t>3.4.</t>
  </si>
  <si>
    <t>4.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</si>
  <si>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</t>
  </si>
  <si>
    <t>4.1.</t>
  </si>
  <si>
    <t>4.2.</t>
  </si>
  <si>
    <t>4.3.</t>
  </si>
  <si>
    <t>4.4.</t>
  </si>
  <si>
    <t>5.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</si>
  <si>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</si>
  <si>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</si>
  <si>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</si>
  <si>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</si>
  <si>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</si>
  <si>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</si>
  <si>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 xml:space="preserve">Планируемые мероприятия, направленные на повышение качества оказания услуг по передаче электроэнергии, с указанием сроков
</t>
  </si>
  <si>
    <t>CH I</t>
  </si>
  <si>
    <t>CH II</t>
  </si>
  <si>
    <t>Информация о качестве услуг по технологическому присоединению</t>
  </si>
  <si>
    <t>3.4. Сведения о качестве услуг по технологическому присоединению к электрическим сетям сетевой организации</t>
  </si>
  <si>
    <t>Категория присоединения потребителей услуг по передаче электрической энергии в разбивке по мощности, 
в динамике по годам</t>
  </si>
  <si>
    <t>Всего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</si>
  <si>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</si>
  <si>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</si>
  <si>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</si>
  <si>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</si>
  <si>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</si>
  <si>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</si>
  <si>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</si>
  <si>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</si>
  <si>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</si>
  <si>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</si>
  <si>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</si>
  <si>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</si>
  <si>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6.</t>
  </si>
  <si>
    <t>Число исполненных договоров об осуществлении технологического присоединения к электрическим сетям, штуки</t>
  </si>
  <si>
    <t>7.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</si>
  <si>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</si>
  <si>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</si>
  <si>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</si>
  <si>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</si>
  <si>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8.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</si>
  <si>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</si>
  <si>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Мощность энергопринимающих устройств заявителя, кВт</t>
  </si>
  <si>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</si>
  <si>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</si>
  <si>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</si>
  <si>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</si>
  <si>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</si>
  <si>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</si>
  <si>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Х</t>
  </si>
  <si>
    <t>500- сельская местность/ 300-городская местность</t>
  </si>
  <si>
    <t>Да</t>
  </si>
  <si>
    <t>КЛ</t>
  </si>
  <si>
    <t>ВЛ</t>
  </si>
  <si>
    <t>Нет</t>
  </si>
  <si>
    <t>* расчет проведен с применением ставок за единицу максимальной мощности</t>
  </si>
  <si>
    <t>4. Качество обслуживания</t>
  </si>
  <si>
    <t xml:space="preserve">Категории обращений потребителей
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</si>
  <si>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</si>
  <si>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</si>
  <si>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</si>
  <si>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</si>
  <si>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</si>
  <si>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</si>
  <si>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</si>
  <si>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</si>
  <si>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</si>
  <si>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</si>
  <si>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1.5.</t>
  </si>
  <si>
    <t>техническое обслуживание электросетевых объектов</t>
  </si>
  <si>
    <t>1.6.</t>
  </si>
  <si>
    <t xml:space="preserve">прочее </t>
  </si>
  <si>
    <t>Жалобы</t>
  </si>
  <si>
    <t>2.5.</t>
  </si>
  <si>
    <t>2.6.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</si>
  <si>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</si>
  <si>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</si>
  <si>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</si>
  <si>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</si>
  <si>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прочее (указать)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</si>
  <si>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</si>
  <si>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</si>
  <si>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</si>
  <si>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 xml:space="preserve">Адрес </t>
  </si>
  <si>
    <t>Номер телефона, e-mail</t>
  </si>
  <si>
    <t>Режим работы</t>
  </si>
  <si>
    <t>Предоставляемые услуги</t>
  </si>
  <si>
    <t>Количество потребителей,
обратившихся очно в отчетном периоде</t>
  </si>
  <si>
    <t>Среднее время на обслуживание потребителя, мин.</t>
  </si>
  <si>
    <t>Среднее время ожидания
 потребителя в очереди, мин.</t>
  </si>
  <si>
    <t>Количество сторонних организаций
на территории офиса обслуживания 
(при наличии указать названия организаций)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</si>
  <si>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</si>
  <si>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</si>
  <si>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</si>
  <si>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Информация</t>
  </si>
  <si>
    <t>Перечень номеров телефонов, выделенных для обслуживания потребителей:
Номер телефона по вопросам энергоснабжения:
Номера телефонов центров обработки телефонных вызовов</t>
  </si>
  <si>
    <t>номер телефона</t>
  </si>
  <si>
    <t>Общее число телефонных вызовов от потребителей по выделенным номерам телефонов</t>
  </si>
  <si>
    <t>ед.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</si>
  <si>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</si>
  <si>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</si>
  <si>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</si>
  <si>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</si>
  <si>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</si>
  <si>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4.8. Организация системы обратной связи и личного кабинета через сеть Интернет. Наличие официального сайта в сети Интернет. Наличие интернет-приемной. Наличие офиса очного обслуживания клиентов.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</si>
  <si>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</si>
  <si>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</si>
  <si>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</si>
  <si>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</si>
  <si>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</si>
  <si>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</si>
  <si>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</si>
  <si>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</si>
  <si>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</si>
  <si>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</si>
  <si>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</si>
  <si>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</si>
  <si>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</si>
  <si>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</si>
  <si>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</si>
  <si>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</si>
  <si>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</si>
  <si>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</si>
  <si>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</si>
  <si>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</si>
  <si>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</si>
  <si>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</si>
  <si>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</si>
  <si>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</si>
  <si>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</si>
  <si>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</si>
  <si>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</si>
  <si>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</si>
  <si>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Показатель средней частоты прекращений передачи электрической энергии (Пsaifi),шт</t>
  </si>
  <si>
    <t>Показатель средней продолжительности прекращений передачи электрической энергии (Пsaidi),шт</t>
  </si>
  <si>
    <t xml:space="preserve">Показатель средней продолжительности прекращений передачи электрической энергии (Пsaidi),шт
</t>
  </si>
  <si>
    <t xml:space="preserve">Показатель средней частоты прекращений передачи электрической энергии, (Пsaifi),шт
</t>
  </si>
  <si>
    <t>2.1.1</t>
  </si>
  <si>
    <t xml:space="preserve">качество услуг по передаче электрической энергии </t>
  </si>
  <si>
    <t>2.1.2</t>
  </si>
  <si>
    <t xml:space="preserve">качество электрической энергии </t>
  </si>
  <si>
    <t>Пункт обслуживания потребителей</t>
  </si>
  <si>
    <t>2.1</t>
  </si>
  <si>
    <t>Количество услуг, вопросов</t>
  </si>
  <si>
    <t>В процентах</t>
  </si>
  <si>
    <t>Оказание услуг по передаче электроэнергии</t>
  </si>
  <si>
    <t>Организация учета электрической энергии</t>
  </si>
  <si>
    <t>Организация обслуживания потребителей</t>
  </si>
  <si>
    <t>Жалоба</t>
  </si>
  <si>
    <t>Консультация/справочная информация</t>
  </si>
  <si>
    <t>Несоответствие качества электроэнергии техническим регламентам</t>
  </si>
  <si>
    <t>Перерывы в передаче электроэнергии, прекращение или ограничение режима передачи</t>
  </si>
  <si>
    <t>Способ обращения</t>
  </si>
  <si>
    <t>Количество обращений</t>
  </si>
  <si>
    <t>Лично в офис обслуживания</t>
  </si>
  <si>
    <t>По телефону в офис обслуживания</t>
  </si>
  <si>
    <t>По телефону «Горячая линия»</t>
  </si>
  <si>
    <t>Через официальный сайт в сети Интернет</t>
  </si>
  <si>
    <t>Письменное обращение</t>
  </si>
  <si>
    <t>Оценка достоверности, полноты и доступности предоставленной информации</t>
  </si>
  <si>
    <t>Количество оценок</t>
  </si>
  <si>
    <t>Отлично</t>
  </si>
  <si>
    <t>Хорошо</t>
  </si>
  <si>
    <t>Удовлетворительно</t>
  </si>
  <si>
    <t>Неудовлетворительно</t>
  </si>
  <si>
    <t>Плохо</t>
  </si>
  <si>
    <t>Оценка уровня комфорта и условий при обслуживании в офисе</t>
  </si>
  <si>
    <t>Время, затраченное потребителем на ожидание в очереди и обслуживание при личном посещении офиса</t>
  </si>
  <si>
    <t>Количество потребителей</t>
  </si>
  <si>
    <t>Менее 15 минут</t>
  </si>
  <si>
    <t>От 15 до 30 минут</t>
  </si>
  <si>
    <t>Более 30 минут</t>
  </si>
  <si>
    <t>Время ожидания ответа по телефону офиса обслуживания потребителей с момента соединения до момента ответа специалиста</t>
  </si>
  <si>
    <t>Количество обращений по телефону</t>
  </si>
  <si>
    <t>Менее 2 минут</t>
  </si>
  <si>
    <t>От 2 до 5 минут</t>
  </si>
  <si>
    <t>Более 5 минут</t>
  </si>
  <si>
    <t xml:space="preserve"> </t>
  </si>
  <si>
    <t>Количество ответов</t>
  </si>
  <si>
    <t>В течение 1 рабочего дня</t>
  </si>
  <si>
    <t>В течение 15 дней</t>
  </si>
  <si>
    <t>В течение 30 дней</t>
  </si>
  <si>
    <t>Более 30 дней</t>
  </si>
  <si>
    <t>Потребитель получил ответ на письменное обращение в следующие сроки</t>
  </si>
  <si>
    <t xml:space="preserve">По итогам проведенного опроса можно сделать вывод о высоком уровне и качестве предоставляемых услуг. </t>
  </si>
  <si>
    <t xml:space="preserve">    В целях повышения качества и доступности предоставления потребителям услуг и в соответствии с приказом Министерства энергетики РФ "О Единых стандартах качества обслуживания сетевыми организациями потребителей услуг сетевых организаций" от 15.04.2014 № 186 проведен опрос мнения потребителей о качестве обслуживания. </t>
  </si>
  <si>
    <t xml:space="preserve">    Опрос мнения потребителей услуг проводился путем письменного и устного опроса (анкетирования).</t>
  </si>
  <si>
    <t>Наличие офиса очного обслуживания клиентов.</t>
  </si>
  <si>
    <t>4.7.</t>
  </si>
  <si>
    <t>4.5. Дополнительные услуги, оказываемых потребителю- отсутствуют.</t>
  </si>
  <si>
    <t>Динамика изменения основных производственных средств:</t>
  </si>
  <si>
    <t>Кабельные ЛЭП 6кВ</t>
  </si>
  <si>
    <t>Воздушные ЛЭП 6кВ</t>
  </si>
  <si>
    <t>Кабельные ЛЭП 0,4кВ</t>
  </si>
  <si>
    <t>Воздушные ЛЭП 0,4кВ</t>
  </si>
  <si>
    <t>1.4. Уровень физического износа объектов электросетевого хозяйства</t>
  </si>
  <si>
    <t>3.2 Мероприятия, выполненные сетевой организацией в целях совершенствования деятельности по технологическому присоединению:</t>
  </si>
  <si>
    <t xml:space="preserve">Наличие калькулятора, с использование которого возможно расчитать стоимость технологического присоединенияк сетям сетевой организации </t>
  </si>
  <si>
    <t xml:space="preserve">Наличие интернет-приемной. В Интернет-приемной Вы можете направить обращение с запросом справочной информации (консультации) по вопросам осуществления технологического присоединения, оказания услуг по передаче электрической энергии, организации учета электрической энергии, обслуживания потребителей  </t>
  </si>
  <si>
    <t xml:space="preserve">Наличие официального сайта в сети Интернет  </t>
  </si>
  <si>
    <t>Юридические лица</t>
  </si>
  <si>
    <t>Физические лица</t>
  </si>
  <si>
    <t>СН2</t>
  </si>
  <si>
    <t>Всего:</t>
  </si>
  <si>
    <t xml:space="preserve">Оборудованы 
приборами учета </t>
  </si>
  <si>
    <t>Не оборудованы 
приборами учета</t>
  </si>
  <si>
    <t>Возм. дист. сбора д.</t>
  </si>
  <si>
    <t>Без возм. дист. сбора д.</t>
  </si>
  <si>
    <t>Бесхозяйные объекты</t>
  </si>
  <si>
    <t xml:space="preserve">Организация системы обратной связи и личного кабинета через сеть Интернет, с использованием которого возможно обеспечить контроль за заключением и исполнение технологического присоединения </t>
  </si>
  <si>
    <r>
      <t xml:space="preserve"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присоединению: </t>
    </r>
    <r>
      <rPr>
        <sz val="11"/>
        <color theme="1"/>
        <rFont val="Times New Roman"/>
        <family val="1"/>
        <charset val="204"/>
      </rPr>
      <t>прочая информация отсутствует.</t>
    </r>
  </si>
  <si>
    <t>МКД (многоквартирные дома)</t>
  </si>
  <si>
    <t>на Чернобыльской АЭС и приравненные к ним категории граждан обслуживаются вне очереди.</t>
  </si>
  <si>
    <t xml:space="preserve">4.6. Пенсионеры, инвалиды, многодетные семьи, участники ВОВ и боевых действий на территории других государств, матери-одиночки, участники ликвидации аварии </t>
  </si>
  <si>
    <t>Кабельные ЛЭП 6кВ (км)</t>
  </si>
  <si>
    <t>Воздушные ЛЭП 6кВ (км)</t>
  </si>
  <si>
    <t>РП (шт)</t>
  </si>
  <si>
    <t>ТП (шт)</t>
  </si>
  <si>
    <t>Кабельные ЛЭП 0,4кВ (км)</t>
  </si>
  <si>
    <t>Воздушные ЛЭП 0,4кВ (км)</t>
  </si>
  <si>
    <t>Всего низковольтных ЛЭП (км)</t>
  </si>
  <si>
    <t>Всего кабельных и воздушных ЛЭП (км)</t>
  </si>
  <si>
    <t xml:space="preserve">    Всего в опросе приняло участие 50 потребителей. </t>
  </si>
  <si>
    <t>10% участников целевого опроса (5 человек) обращались в письменном виде:</t>
  </si>
  <si>
    <t>РП и ТП</t>
  </si>
  <si>
    <t>КТП</t>
  </si>
  <si>
    <t>КТП (шт)</t>
  </si>
  <si>
    <t>30% участников целевого опроса 15 человек) обращались в офис обслуживания потребителей по телефону: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</si>
  <si>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</si>
  <si>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</si>
  <si>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</si>
  <si>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</si>
  <si>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</si>
  <si>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r>
      <t xml:space="preserve">Учет в показателях надежности, в т.ч. индикативных показателях надежности (0 - нет, 1 - да) </t>
    </r>
    <r>
      <rPr>
        <vertAlign val="superscript"/>
        <sz val="10"/>
        <rFont val="Times New Roman"/>
        <family val="1"/>
        <charset val="204"/>
      </rPr>
      <t>3</t>
    </r>
  </si>
  <si>
    <t>Номер прекращения передачи электрической энергии /
Номер итоговой строки</t>
  </si>
  <si>
    <r>
      <t xml:space="preserve">Наименование структурной единицы сетевой организации </t>
    </r>
    <r>
      <rPr>
        <vertAlign val="superscript"/>
        <sz val="10"/>
        <rFont val="Times New Roman"/>
        <family val="1"/>
        <charset val="204"/>
      </rPr>
      <t>1</t>
    </r>
  </si>
  <si>
    <t>Вид объекта:
КЛ, ВЛ, КВЛ, ПС, ТП, РП</t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</si>
  <si>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</si>
  <si>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</si>
  <si>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</si>
  <si>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</si>
  <si>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r>
      <t xml:space="preserve">Вид прекращения передачи электроэнергии (П, А, В) </t>
    </r>
    <r>
      <rPr>
        <vertAlign val="superscript"/>
        <sz val="10"/>
        <rFont val="Times New Roman"/>
        <family val="1"/>
        <charset val="204"/>
      </rPr>
      <t>2</t>
    </r>
  </si>
  <si>
    <t>Продолжительность прекращения передачи электрической энергии, час.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</si>
  <si>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</si>
  <si>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</si>
  <si>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</si>
  <si>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</si>
  <si>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</si>
  <si>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</si>
  <si>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</si>
  <si>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</si>
  <si>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</si>
  <si>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</si>
  <si>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</si>
  <si>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</si>
  <si>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</si>
  <si>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</si>
  <si>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BH
(110 кВ и выше)</t>
  </si>
  <si>
    <t>CH1
(35 кВ)</t>
  </si>
  <si>
    <t>CH2
(6-20 кВ)</t>
  </si>
  <si>
    <t>HH
(0,22-1 кВ)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</si>
  <si>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</si>
  <si>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</si>
  <si>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</si>
  <si>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</si>
  <si>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</si>
  <si>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</si>
  <si>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</si>
  <si>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</si>
  <si>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</si>
  <si>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</si>
  <si>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</si>
  <si>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</si>
  <si>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</si>
  <si>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</si>
  <si>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</si>
  <si>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</si>
  <si>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</si>
  <si>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</si>
  <si>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</si>
  <si>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</si>
  <si>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</si>
  <si>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</si>
  <si>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</si>
  <si>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</si>
  <si>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</si>
  <si>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6 (6.3)</t>
  </si>
  <si>
    <t>В</t>
  </si>
  <si>
    <t>П</t>
  </si>
  <si>
    <t>4.12</t>
  </si>
  <si>
    <t>Добавить</t>
  </si>
  <si>
    <t>Итого по всем прекращениям передачи
электрической энергии за отчетный период:</t>
  </si>
  <si>
    <t>х</t>
  </si>
  <si>
    <t>И</t>
  </si>
  <si>
    <t>0;1</t>
  </si>
  <si>
    <t>- по ограничениям, связанным с проведением ремонтных работ</t>
  </si>
  <si>
    <t>0</t>
  </si>
  <si>
    <t>- по аварийным ограничениям</t>
  </si>
  <si>
    <t>А</t>
  </si>
  <si>
    <t>1</t>
  </si>
  <si>
    <t>- по внерегламентным отключениям</t>
  </si>
  <si>
    <t>- по внерегламентным отключениям,учитываемым при расчете показателей надежности, в том числе индикативных показателей надежности</t>
  </si>
  <si>
    <t>В1</t>
  </si>
  <si>
    <t>Должность</t>
  </si>
  <si>
    <t>Ф. И. О.</t>
  </si>
  <si>
    <t>Примечание</t>
  </si>
  <si>
    <r>
      <t>1</t>
    </r>
    <r>
      <rPr>
        <sz val="8"/>
        <rFont val="Times New Roman"/>
        <family val="1"/>
        <charset val="204"/>
      </rPr>
      <t> </t>
    </r>
    <r>
      <rPr>
        <vertAlign val="subscript"/>
        <sz val="10"/>
        <rFont val="Times New Roman"/>
        <family val="1"/>
        <charset val="204"/>
      </rPr>
      <t>Указываются наименования производственных отделений или предприятий электрических сетей.</t>
    </r>
  </si>
  <si>
    <r>
      <t xml:space="preserve">2 </t>
    </r>
    <r>
      <rPr>
        <sz val="10"/>
        <rFont val="Times New Roman"/>
        <family val="1"/>
        <charset val="204"/>
      </rPr>
      <t xml:space="preserve"> </t>
    </r>
    <r>
      <rPr>
        <vertAlign val="subscript"/>
        <sz val="10"/>
        <rFont val="Times New Roman"/>
        <family val="1"/>
        <charset val="204"/>
      </rPr>
      <t>"П" - плановое отключение, связанное с необходимостью проведения ремонтно-восстановительных работ в соответствии с разделом III Правил полного и (или) частичного ограничения режима потребления электрической энергии;
    "А" - аварийное ограничение, связанное с введением в действие графиков аварийного ограничения режима потребления в соответствии с пунктами 40-46 Правил полного и(или) частичного ограничения режима потребления электрической энергии;
    "В" - внерегламентное отключение в соответствии с пунктом 47 Правил полного и (или) частичного ограничения режима потребления электрической энергии</t>
    </r>
    <r>
      <rPr>
        <vertAlign val="superscript"/>
        <sz val="10"/>
        <rFont val="Times New Roman"/>
        <family val="1"/>
        <charset val="204"/>
      </rPr>
      <t xml:space="preserve">
</t>
    </r>
  </si>
  <si>
    <r>
      <t>3</t>
    </r>
    <r>
      <rPr>
        <sz val="8"/>
        <rFont val="Times New Roman"/>
        <family val="1"/>
        <charset val="204"/>
      </rPr>
      <t> </t>
    </r>
    <r>
      <rPr>
        <vertAlign val="subscript"/>
        <sz val="10"/>
        <rFont val="Times New Roman"/>
        <family val="1"/>
        <charset val="204"/>
      </rPr>
      <t>указывается 0 (ноль), если прекращение передачи электрической энергии не включается в расчет показателей надежности, что соответствует кодам организационных причин аварии  в соответствии с приложением N 2 приказа Минэнерго России N 90 и в соответствии с положениями  Методических указаний утв. приказом МИНЭНЕРГО № 1256 ;
указывается 1 (один), если прекращение передачи электрической энергии включается в расчет показателей надежности, что соответствует кодам организационных причин аварии  в соответствии с приложением N 2 приказа Минэнерго России N 90 и в соответствии с положениями  Методических указаний утв. приказом МИНЭНЕРГО № 1256 ;.</t>
    </r>
    <r>
      <rPr>
        <sz val="8"/>
        <rFont val="Times New Roman"/>
        <family val="1"/>
        <charset val="204"/>
      </rPr>
      <t xml:space="preserve">
</t>
    </r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</si>
  <si>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</t>
  </si>
  <si>
    <t>№ п/п</t>
  </si>
  <si>
    <t>Наименование составляющей показателя</t>
  </si>
  <si>
    <t>Расчет предприятия</t>
  </si>
  <si>
    <t>Расчет Экспертов</t>
  </si>
  <si>
    <t>Метод определения</t>
  </si>
  <si>
    <t>2020 год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</si>
  <si>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</si>
  <si>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В соответствии с заключенными
договорами по передаче
электроэнергии</t>
  </si>
  <si>
    <t>1.1</t>
  </si>
  <si>
    <t>ВН (110 кВ и выше), шт.</t>
  </si>
  <si>
    <t>1.2</t>
  </si>
  <si>
    <t>СН-1 (35 кВ), шт.</t>
  </si>
  <si>
    <t>1.3</t>
  </si>
  <si>
    <t>СН-2 (6-20 кВ), шт.</t>
  </si>
  <si>
    <t>1.4</t>
  </si>
  <si>
    <t>НН (до 1 кВ), шт.</t>
  </si>
  <si>
    <r>
      <t>Средняя продолжительность прекращения передачи электрической энергии на точку поставки (П</t>
    </r>
    <r>
      <rPr>
        <i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 xml:space="preserve"> ), час.</t>
    </r>
  </si>
  <si>
    <t xml:space="preserve">сумма произведений по столбцу 9 и столбцу 13 Формы 8.1, деленная на значение пункта 1 Формы 8.3
((  столбец 9 * столбец 13) / пункт 1 Формы 8.3)
При этом учитываются только те события, по которым значения в столбце 8 равны "В", а в столбце 27 равны 1
</t>
  </si>
  <si>
    <r>
      <t>Средняя частота прекращений передачи электрической энергии на точку поставки (П</t>
    </r>
    <r>
      <rPr>
        <i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</si>
  <si>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 xml:space="preserve">сумма по столбцу 13 Формы 8.1 и деленная на значение пункта 1 Формы 8.3
(  столбец 13 Формы 8.1 / пункт 1 Формы 8.3)
При этом учитываются только те события, по которым значения в столбце 8 равны "В", а в столбце 27 равны 1
</t>
  </si>
  <si>
    <r>
      <t>Средняя продолжительность прекращения передачи электрической энергии при проведении ремонтных работ
(П</t>
    </r>
    <r>
      <rPr>
        <i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 xml:space="preserve"> ), час.
</t>
    </r>
  </si>
  <si>
    <t xml:space="preserve">сумма произведений по столбцу 9 и столбцу 13 Формы 8.1, деленная на значение пункта 1 Формы 8.3
((  столбец 9 * столбец 13) / пункт 1 Формы 8.3)
При этом учитываются только те события, по которым значения в столбце 8 равны "П"
</t>
  </si>
  <si>
    <r>
      <t>Средняя частота прекращений передачи электрической энергии при проведении ремонтных работ (П</t>
    </r>
    <r>
      <rPr>
        <i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</si>
  <si>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 xml:space="preserve">сумма по столбцу 13 Формы 8.1 и деленная на значение пункта 1 Формы 8.3
(  столбец 13 Формы 8.1 / пункт 1 Формы 8.3)
При этом учитываются только те события, по которым значения в столбце 8 равны "П"
</t>
  </si>
  <si>
    <t>_________________________________________________________________________</t>
  </si>
  <si>
    <t>Должность Ф.И.О. Подпись</t>
  </si>
  <si>
    <t>Форма 3.1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</si>
  <si>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(Nзаяв_тпр)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</si>
  <si>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(Nнсзаяв_тпр)</t>
  </si>
  <si>
    <t>max (1, Nзаяв_тпр - Nнсзаяв_тпр)</t>
  </si>
  <si>
    <t>Пзаяв_тпр</t>
  </si>
  <si>
    <t>Форма 3.2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</si>
  <si>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(Nсд_тпр)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</si>
  <si>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(Nнссд_тпр)</t>
  </si>
  <si>
    <t>max (1, Nсд_тпр - Nнссд_тпр)</t>
  </si>
  <si>
    <t>Пнс_тпр</t>
  </si>
  <si>
    <t>Птпр</t>
  </si>
  <si>
    <t>ОДС</t>
  </si>
  <si>
    <t>3.4.12.5</t>
  </si>
  <si>
    <t>МУП "Александровэлектросеть" Александровского района</t>
  </si>
  <si>
    <r>
      <t xml:space="preserve">1.1. Количество  транзитных </t>
    </r>
    <r>
      <rPr>
        <u/>
        <sz val="12"/>
        <color theme="1"/>
        <rFont val="Times New Roman"/>
        <family val="1"/>
        <charset val="204"/>
      </rPr>
      <t>потребителей</t>
    </r>
    <r>
      <rPr>
        <b/>
        <sz val="12"/>
        <color theme="1"/>
        <rFont val="Times New Roman"/>
        <family val="1"/>
        <charset val="204"/>
      </rPr>
      <t xml:space="preserve"> услуг сетевой организации (далее - потребители) с разбивкой по уровням напряжения, категориям надежности потребителей и типу потребителей</t>
    </r>
  </si>
  <si>
    <r>
      <t xml:space="preserve">1.2. Количество </t>
    </r>
    <r>
      <rPr>
        <u/>
        <sz val="12"/>
        <color theme="1"/>
        <rFont val="Times New Roman"/>
        <family val="1"/>
        <charset val="204"/>
      </rPr>
      <t>точек поставки</t>
    </r>
    <r>
      <rPr>
        <b/>
        <sz val="12"/>
        <color theme="1"/>
        <rFont val="Times New Roman"/>
        <family val="1"/>
        <charset val="204"/>
      </rPr>
      <t xml:space="preserve"> всего и точек поставки, оборудованных приборами учета электрической энергии.</t>
    </r>
  </si>
  <si>
    <t>Вид услуги и вопросы, по которым обращались участники целевого опроса в МУП «Александровэлектросеть»</t>
  </si>
  <si>
    <t>Оценка работы специалистов МУП «Александровэлектросеть»</t>
  </si>
  <si>
    <t>Продолжительность телефонного разговора потребителя со специалистом офиса обслуживания МУП «Александровэлектросеть»</t>
  </si>
  <si>
    <t>МУП "Александровэлектросеть"</t>
  </si>
  <si>
    <t>В соответствии с действующим законодательством  планируется выполнить комплекс мероприятий, необходимых для технологического присоединения потребителей к сетям  МУП "Александровэлектросеть"</t>
  </si>
  <si>
    <t>В соответствии с действующим законодательством выполнены все мероприятия необходимые для технлогического присоединения потребителей к сетям МУП"Александровэлектросеть"</t>
  </si>
  <si>
    <t>40% участников целевого опроса (20 человек) лично посетили офис обслуживания потребителей:</t>
  </si>
  <si>
    <t>8.00-17.00 (Обед с 12.00-13.00)</t>
  </si>
  <si>
    <t>Согласно Приказу Минэнерго РФ от 15 апреля 2014 г. № 186</t>
  </si>
  <si>
    <t>601650, Владимирская область, г. Александров, Красный переулок, д.8</t>
  </si>
  <si>
    <t>тел. (49244) 2-34-30, факс (49244) 2-27-36</t>
  </si>
  <si>
    <t xml:space="preserve">Пункт обслуживания потребителей:   8(49244)-3-34-30            Диспетчерская: 8(49244) 3-34-34
</t>
  </si>
  <si>
    <t>http://mupaes.narod.ru/</t>
  </si>
  <si>
    <t>http://www.mupaes.ru/auth/enter.php</t>
  </si>
  <si>
    <t>есть</t>
  </si>
  <si>
    <t xml:space="preserve"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организации: информация  по данному пункту размещается на сайте МУП «Александровэлектросеть»     в разделе  «Сведения о наличии мощности, свободной для технологического присоединения».  </t>
  </si>
  <si>
    <t>На официальном сайте предприятия МУП "Александровэлектросеть" существует интерактивный инструмент, с помощью которого  автоматически рассчитыватется стоимость технологического присоединения при вводе параметров</t>
  </si>
  <si>
    <t>Форма_8.1 - Журнал учета данных первичной информации по всем прекращениям передачи электрической энергии произошедших на объектах сетевой организации 2022 год</t>
  </si>
  <si>
    <t>На 01.01.2022 год</t>
  </si>
  <si>
    <t>Количество точек поставки всего на 01.01.2022 год</t>
  </si>
  <si>
    <t>На 01.01.2022г.</t>
  </si>
  <si>
    <t>3. Развитие и модернизация учета потребления электрической энергии на сумму __________________ тыс. руб</t>
  </si>
  <si>
    <t>3.5 Стоимость технологического присоединения к электрическим сетям сетевой организации ( не заполняется, в случае наличия на официальном сайте сетевой организации в сети Интернет интероктивного инструмента, который позволяет автоматически рассчитывать стоимость технологического присоединения при вводе параметров, предусмотреных настоящим пунктом)*МУП "Александровэлектросеть"</t>
  </si>
  <si>
    <t>4.4. Наибольшее число зарегистрированных обращений в 2022 году относится к категории осуществления технологического присоединения в с использованием сети Интернет</t>
  </si>
  <si>
    <t>4.7. Опросы потребителей  проводились (Отчет об итогах изучений мнения потребителей о качестве обслуживания МУП "Александровэлектросеть" за 2022год.)</t>
  </si>
  <si>
    <t>Отчет об итогах изучения мнения потребителей о качестве обслуживания МУП «Александровэлектросеть» за 2022 год</t>
  </si>
  <si>
    <t>РП7.ТП227,141,125,187,215,131,200,225,124,211,159,166,105,126,36,106,103,162,160,120,104,184,208,165,130,129,164,89,123,144,127</t>
  </si>
  <si>
    <t>10,39 2022.05.26</t>
  </si>
  <si>
    <t>11,00 2022.05.26</t>
  </si>
  <si>
    <t>ТП-227,141,125,187,215,131,200,225,124,211,159,166,105,126,36,106,103,162,160,120,104,184,208,165,130,129,164,89,123,144,127</t>
  </si>
  <si>
    <t>№7 2022-05-26</t>
  </si>
  <si>
    <t>3.4.13</t>
  </si>
  <si>
    <t>РП2.ТП57,63,133,59,62,55,53</t>
  </si>
  <si>
    <t>06,40 2022.05.27</t>
  </si>
  <si>
    <t>07,40 2022.05.27</t>
  </si>
  <si>
    <t>ТП57,63,133,59,62,55,53</t>
  </si>
  <si>
    <t>№8 2022-05-27</t>
  </si>
  <si>
    <t>ТП.55,143,56,52,51,17,218,99,62,53,50,61,54</t>
  </si>
  <si>
    <t>09,20 2022.06.23</t>
  </si>
  <si>
    <t>09,45 2022.06.23</t>
  </si>
  <si>
    <t>№10 2022-06-23</t>
  </si>
  <si>
    <t>3.4.13.2</t>
  </si>
  <si>
    <t>4.6</t>
  </si>
  <si>
    <t>ТП.195,119,19,107,108,81,87,90,197</t>
  </si>
  <si>
    <t>11,55 2022.06.03</t>
  </si>
  <si>
    <t>12,45 2022.06.03</t>
  </si>
  <si>
    <t>ТП195,119,19,107,108,81,87,90,197</t>
  </si>
  <si>
    <t>№9 2022-06-03</t>
  </si>
  <si>
    <t>3.4.12.3</t>
  </si>
  <si>
    <t>4.11</t>
  </si>
  <si>
    <t>ТП.23,205,136,189,98,135,177</t>
  </si>
  <si>
    <t>13,15 2022.07.06</t>
  </si>
  <si>
    <t>18,45 2022.07.06</t>
  </si>
  <si>
    <t>№11 2022-07-06</t>
  </si>
  <si>
    <t>4.4</t>
  </si>
  <si>
    <t>ТП.75,180,45,70,77</t>
  </si>
  <si>
    <t>15,15 2022.07.06</t>
  </si>
  <si>
    <t>16,00 2022.07.06</t>
  </si>
  <si>
    <t>№13 2022-07-06</t>
  </si>
  <si>
    <t>ТП.193,56,52,51,17,218,99</t>
  </si>
  <si>
    <t>18,50 2022.07.06</t>
  </si>
  <si>
    <t>23,55 2022.07.06</t>
  </si>
  <si>
    <t>№14 2022-07-06</t>
  </si>
  <si>
    <t>ТП143,56,52,50,51,54</t>
  </si>
  <si>
    <t>10,55 2022.07.13</t>
  </si>
  <si>
    <t>13,40 2022.07.13</t>
  </si>
  <si>
    <t>№17 2022-07-13</t>
  </si>
  <si>
    <t>3.4.2</t>
  </si>
  <si>
    <t>ТП20,213,28,153,81,21,78,195</t>
  </si>
  <si>
    <t>№18 2022-07-13</t>
  </si>
  <si>
    <t>ВЛ-6кВ ТП15-ТП155.102,170,171,161,102,217</t>
  </si>
  <si>
    <t>14,20 2022.04.01</t>
  </si>
  <si>
    <t>16,30 2022.04.01</t>
  </si>
  <si>
    <t>ТП- 15,161,171,155,170,102,217</t>
  </si>
  <si>
    <t>№2 2022-03,28</t>
  </si>
  <si>
    <t>КЛ-6кВ ТП97-ТП190.152,196,</t>
  </si>
  <si>
    <t>16,00 2022.04.15</t>
  </si>
  <si>
    <t>20,50 2022.04.15</t>
  </si>
  <si>
    <t>ТП- 97,190,152,196</t>
  </si>
  <si>
    <t>№3 2022-04-15</t>
  </si>
  <si>
    <t>3.4.8.1</t>
  </si>
  <si>
    <t>КЛ-6кВ РП2-П/С 220 Александров фидер №638.РП2,ТП57,63,134,55,62,53,52,56,50,51,61,54,17,218,99,64,60,69,58,59</t>
  </si>
  <si>
    <t>11,50 2022.04.19</t>
  </si>
  <si>
    <t>13,30 2022.04.19</t>
  </si>
  <si>
    <t>РП- 2,ТП- 57,63,134,55,62,53,52,56,50,51,61,54,17,218,99,64,60,69,58,59</t>
  </si>
  <si>
    <t>№4 2022-04-19</t>
  </si>
  <si>
    <t>КЛ-6кВ РП6-ТП97.190,152,196</t>
  </si>
  <si>
    <t>11,55 2022.04.20</t>
  </si>
  <si>
    <t>15,30 2022.04.20</t>
  </si>
  <si>
    <t>№5 2022-04-20</t>
  </si>
  <si>
    <t>ТП</t>
  </si>
  <si>
    <t>ТП36.126,106,103</t>
  </si>
  <si>
    <t>12,50 2022.04.21</t>
  </si>
  <si>
    <t>13,27 2022.04.21</t>
  </si>
  <si>
    <t>ТП- 36,126,106,103</t>
  </si>
  <si>
    <t>№6 2022-04-21</t>
  </si>
  <si>
    <t>4.13</t>
  </si>
  <si>
    <t>2022 год</t>
  </si>
  <si>
    <t>Показатель уровня качества осуществляемого технологического присоединения к сети за 2022 г., Птпр</t>
  </si>
  <si>
    <t>Расчет показателя уровня качества осуществляемого технологического присоединения к сети за 2022 г., Птпр</t>
  </si>
  <si>
    <t>Отчетные данные для расчета значения показателя качества рассмотрения заявок на технологическое присоединение к сети за 2022 г.</t>
  </si>
  <si>
    <t>Отчетные данные для расчета значения показателя качества исполнения договоров об осуществлении технологического присоединения заявителей к сети за 2022 г.</t>
  </si>
  <si>
    <t>На 01.01.2023 год</t>
  </si>
  <si>
    <t>Динамика изменений в сравнении с 2022г.</t>
  </si>
  <si>
    <t>Количество точек поставки всего на 01.01.2023 год</t>
  </si>
  <si>
    <t>На 01.01.2023г.</t>
  </si>
  <si>
    <t>4.9. Информация по результатам обращений потребителей за 2022 год</t>
  </si>
  <si>
    <t>В сравнении с 2022г.</t>
  </si>
  <si>
    <t>МУП "Александровэлектросеть" г. Александров</t>
  </si>
  <si>
    <t>155</t>
  </si>
  <si>
    <t>Для обеспечения качества оказания услуг по передаче электроэнергии, надежного и безопасного функционирования производственно-</t>
  </si>
  <si>
    <t>технических объектов и предотвращения аварийных ситуаций</t>
  </si>
  <si>
    <t>на предприятии выполнялись работы:</t>
  </si>
  <si>
    <t>1) По капитальному ремонту сетей:  сумма затрат - 7211,1 тыс. руб.</t>
  </si>
  <si>
    <r>
      <t xml:space="preserve">    Отремонтировано на </t>
    </r>
    <r>
      <rPr>
        <sz val="14"/>
        <color theme="1"/>
        <rFont val="Times New Roman"/>
        <family val="1"/>
        <charset val="204"/>
      </rPr>
      <t xml:space="preserve">3355,18 </t>
    </r>
    <r>
      <rPr>
        <sz val="12"/>
        <color theme="1"/>
        <rFont val="Times New Roman"/>
        <family val="1"/>
        <charset val="204"/>
      </rPr>
      <t>тыс. руб.</t>
    </r>
  </si>
  <si>
    <r>
      <t xml:space="preserve">                                  -  </t>
    </r>
    <r>
      <rPr>
        <sz val="12"/>
        <rFont val="Times New Roman"/>
        <family val="1"/>
        <charset val="204"/>
      </rPr>
      <t>1,03</t>
    </r>
    <r>
      <rPr>
        <sz val="12"/>
        <color theme="1"/>
        <rFont val="Times New Roman"/>
        <family val="1"/>
        <charset val="204"/>
      </rPr>
      <t xml:space="preserve"> км кабельных линий 6/0,4 кВ;</t>
    </r>
  </si>
  <si>
    <t xml:space="preserve">                -   6,0 км воздушных линий 0,4 кВ .;</t>
  </si>
  <si>
    <t xml:space="preserve">             -  выполнены ремонтные работы в  20 (двадцати) ТП и РП  ; </t>
  </si>
  <si>
    <r>
      <t xml:space="preserve">             - отремонтировано производственных помещений на сумму ____</t>
    </r>
    <r>
      <rPr>
        <u/>
        <sz val="12"/>
        <color theme="1"/>
        <rFont val="Times New Roman"/>
        <family val="1"/>
        <charset val="204"/>
      </rPr>
      <t>3855,92_</t>
    </r>
    <r>
      <rPr>
        <sz val="12"/>
        <color theme="1"/>
        <rFont val="Times New Roman"/>
        <family val="1"/>
        <charset val="204"/>
      </rPr>
      <t>_ тыс.руб.</t>
    </r>
  </si>
  <si>
    <t xml:space="preserve">  2)   Для выполнения мероприятий Инвестиционной программы : использовано -          24545,89 тыс. рублей (план. фин. - 24545,89 тыс.руб.)</t>
  </si>
  <si>
    <r>
      <t xml:space="preserve">1. </t>
    </r>
    <r>
      <rPr>
        <i/>
        <sz val="12"/>
        <color theme="1"/>
        <rFont val="Times New Roman"/>
        <family val="1"/>
        <charset val="204"/>
      </rPr>
      <t>Модернизация</t>
    </r>
    <r>
      <rPr>
        <sz val="12"/>
        <color theme="1"/>
        <rFont val="Times New Roman"/>
        <family val="1"/>
        <charset val="204"/>
      </rPr>
      <t xml:space="preserve"> :</t>
    </r>
  </si>
  <si>
    <r>
      <t>1.1 Замена пяти камер с масляными выключателями на камеры с вакуумными выключателями в _</t>
    </r>
    <r>
      <rPr>
        <sz val="12"/>
        <rFont val="Times New Roman"/>
        <family val="1"/>
        <charset val="204"/>
      </rPr>
      <t xml:space="preserve"> РП-1</t>
    </r>
    <r>
      <rPr>
        <sz val="12"/>
        <color theme="1"/>
        <rFont val="Times New Roman"/>
        <family val="1"/>
        <charset val="204"/>
      </rPr>
      <t>_______________</t>
    </r>
  </si>
  <si>
    <t>в РП-1</t>
  </si>
  <si>
    <t>2 Реконструкция линий электропередачи :</t>
  </si>
  <si>
    <t>2.1 Реконструкция ВЛ-6 кВ от ТП-26 до ТП-119 (протяженность ЛЭП по трассе км)</t>
  </si>
  <si>
    <t>км )</t>
  </si>
  <si>
    <t>2.2_ Замена трансформатора  ТМ-400кВА на трансформатор 630 кВА в ТП-65,ТП-36, ТП--77</t>
  </si>
  <si>
    <t>ТП-77</t>
  </si>
  <si>
    <t>, ТП-55</t>
  </si>
  <si>
    <t>2.3_Замена  выключателей нагрузки тип ВНА -10/630-20У2 в ТП-65, ТП-68, ТП-16</t>
  </si>
  <si>
    <t>(10 ед.)</t>
  </si>
  <si>
    <t>2.4__Вводимая мощность - 3,32 МВА</t>
  </si>
  <si>
    <t>6411,11 тыс. руб.</t>
  </si>
  <si>
    <t>3.1 Внедрение АИИСКУЭ с установкой приборов учета на ГБПС (ПУ – 258шт.) маршрутизатор - ____________ шт.)</t>
  </si>
  <si>
    <t>.</t>
  </si>
  <si>
    <t>4. Новое строительство :</t>
  </si>
  <si>
    <t>4.1 Строительство КЛ-6кВ от ТП-____________ до ТП-_____________ взамен существующей (протяженность ЛЭП ______________км)</t>
  </si>
  <si>
    <t xml:space="preserve"> ТП-53 до ТП-57 протяженностью 0.4 км </t>
  </si>
  <si>
    <t>до       ТП-63</t>
  </si>
  <si>
    <t>ТП-63</t>
  </si>
  <si>
    <t>(протяженность по трассе</t>
  </si>
  <si>
    <t>0,5 км</t>
  </si>
  <si>
    <t>)</t>
  </si>
  <si>
    <t xml:space="preserve">4.2 Строительство кабельной врезки для включения ТП-192 в КЛ-6 кВ ТП-16  -ТП-13 </t>
  </si>
  <si>
    <t xml:space="preserve">(протяженность по трассе </t>
  </si>
  <si>
    <t>0,4 км</t>
  </si>
  <si>
    <t>4.3 Строительство новой ТП-24 взамен существующей (трансформаторная мощность 2х400 кВА)___________________________</t>
  </si>
  <si>
    <t xml:space="preserve">  -</t>
  </si>
  <si>
    <t>2.4. Нет прочей информации, касающейся качества оказания услуг по передаче электрической энергии.</t>
  </si>
  <si>
    <t>ул. Октябрьская</t>
  </si>
  <si>
    <t>10.40</t>
  </si>
  <si>
    <t>+</t>
  </si>
  <si>
    <t>13.30</t>
  </si>
  <si>
    <t>11.40</t>
  </si>
  <si>
    <t>13.20</t>
  </si>
  <si>
    <t>12.00</t>
  </si>
  <si>
    <t>14.20</t>
  </si>
  <si>
    <t>15.40</t>
  </si>
  <si>
    <t>11.00</t>
  </si>
  <si>
    <t>10.20.</t>
  </si>
  <si>
    <t>13.15</t>
  </si>
  <si>
    <t>15.50</t>
  </si>
  <si>
    <t>14.10</t>
  </si>
  <si>
    <t>16.05</t>
  </si>
  <si>
    <t>10.30</t>
  </si>
  <si>
    <t>11.45</t>
  </si>
  <si>
    <t>09.30</t>
  </si>
  <si>
    <t>16.10</t>
  </si>
  <si>
    <t>13.40</t>
  </si>
  <si>
    <t>09.15</t>
  </si>
  <si>
    <t>16.40</t>
  </si>
  <si>
    <t>10.00</t>
  </si>
  <si>
    <t>08.40</t>
  </si>
  <si>
    <t>11.30</t>
  </si>
  <si>
    <t>10.50</t>
  </si>
  <si>
    <t>16.50</t>
  </si>
  <si>
    <t>15.00</t>
  </si>
  <si>
    <t>16.20</t>
  </si>
  <si>
    <t>14.40</t>
  </si>
  <si>
    <t>13.45</t>
  </si>
  <si>
    <t>10.05</t>
  </si>
  <si>
    <t>13.05</t>
  </si>
  <si>
    <t>11.05</t>
  </si>
  <si>
    <t>09.40</t>
  </si>
  <si>
    <t>10.15</t>
  </si>
  <si>
    <t>15.20</t>
  </si>
  <si>
    <t>13.10</t>
  </si>
  <si>
    <t>16.15</t>
  </si>
  <si>
    <t>16.30</t>
  </si>
  <si>
    <t>13.55</t>
  </si>
  <si>
    <t>16.00</t>
  </si>
  <si>
    <t>16.55</t>
  </si>
  <si>
    <t>09.20</t>
  </si>
  <si>
    <t>11.50</t>
  </si>
  <si>
    <t>10.08</t>
  </si>
  <si>
    <t>08.15</t>
  </si>
  <si>
    <t>11.20</t>
  </si>
  <si>
    <t>14.00</t>
  </si>
  <si>
    <t>10.20</t>
  </si>
  <si>
    <t>15.10</t>
  </si>
  <si>
    <t>10.10</t>
  </si>
  <si>
    <t>13.50</t>
  </si>
  <si>
    <t>15.30</t>
  </si>
  <si>
    <t>16.45</t>
  </si>
  <si>
    <t>15.05</t>
  </si>
  <si>
    <t>17.00</t>
  </si>
  <si>
    <t>14.05</t>
  </si>
  <si>
    <t>Участники целевого опроса 42 раз обращались в МУП «Александровэлектросеть»:</t>
  </si>
  <si>
    <t>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</si>
</sst>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.0%"/>
    <numFmt numFmtId="166" formatCode="0.0"/>
    <numFmt numFmtId="167" formatCode="0.000"/>
    <numFmt numFmtId="168" formatCode="h:mm\,\ dd/mm/yyyy"/>
    <numFmt numFmtId="169" formatCode="#,##0.0"/>
    <numFmt numFmtId="170" formatCode="#,##0.0000"/>
  </numFmts>
  <fonts count="4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9"/>
      <name val="Tahoma"/>
      <family val="2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u/>
      <sz val="11"/>
      <color indexed="12"/>
      <name val="Times New Roman"/>
      <family val="1"/>
      <charset val="204"/>
    </font>
    <font>
      <b/>
      <sz val="8"/>
      <color indexed="22"/>
      <name val="Times New Roman"/>
      <family val="1"/>
      <charset val="204"/>
    </font>
    <font>
      <sz val="8"/>
      <name val="Arial"/>
      <family val="2"/>
      <charset val="204"/>
    </font>
    <font>
      <u/>
      <sz val="12"/>
      <color theme="1"/>
      <name val="Times New Roman"/>
      <family val="1"/>
      <charset val="204"/>
    </font>
    <font>
      <b/>
      <i/>
      <sz val="11"/>
      <color theme="3" tint="0.39997558519241921"/>
      <name val="Times New Roman"/>
      <family val="1"/>
      <charset val="204"/>
    </font>
    <font>
      <sz val="11"/>
      <color rgb="FF000000"/>
      <name val="Calibri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>
      <alignment vertical="top"/>
      <protection locked="0"/>
    </xf>
    <xf numFmtId="49" fontId="29" fillId="0" borderId="0" applyBorder="0">
      <alignment vertical="top"/>
    </xf>
    <xf numFmtId="0" fontId="12" fillId="0" borderId="0"/>
    <xf numFmtId="0" fontId="34" fillId="0" borderId="0"/>
    <xf numFmtId="4" fontId="29" fillId="8" borderId="1" applyBorder="0">
      <alignment horizontal="right"/>
    </xf>
    <xf numFmtId="0" fontId="37" fillId="0" borderId="0"/>
  </cellStyleXfs>
  <cellXfs count="4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0" fillId="0" borderId="0" xfId="0" applyFill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7" fillId="0" borderId="0" xfId="0" applyFont="1"/>
    <xf numFmtId="0" fontId="4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/>
    <xf numFmtId="0" fontId="5" fillId="0" borderId="11" xfId="0" applyFont="1" applyBorder="1"/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9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1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10" fillId="0" borderId="0" xfId="1" applyFont="1" applyFill="1"/>
    <xf numFmtId="0" fontId="9" fillId="0" borderId="0" xfId="0" applyFont="1" applyFill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top" wrapText="1"/>
    </xf>
    <xf numFmtId="0" fontId="13" fillId="0" borderId="0" xfId="2" applyFont="1" applyFill="1"/>
    <xf numFmtId="0" fontId="7" fillId="0" borderId="0" xfId="0" applyFont="1" applyAlignment="1">
      <alignment vertical="top"/>
    </xf>
    <xf numFmtId="166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/>
    <xf numFmtId="0" fontId="5" fillId="0" borderId="26" xfId="0" applyFont="1" applyBorder="1"/>
    <xf numFmtId="0" fontId="5" fillId="0" borderId="26" xfId="0" applyFont="1" applyBorder="1" applyAlignment="1">
      <alignment wrapText="1"/>
    </xf>
    <xf numFmtId="0" fontId="5" fillId="0" borderId="25" xfId="0" applyFont="1" applyBorder="1"/>
    <xf numFmtId="166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/>
    <xf numFmtId="4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1" applyFont="1" applyFill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17" fillId="0" borderId="0" xfId="2" applyNumberFormat="1" applyFont="1" applyBorder="1" applyAlignment="1">
      <alignment horizontal="center" wrapText="1"/>
    </xf>
    <xf numFmtId="0" fontId="13" fillId="0" borderId="0" xfId="2" applyNumberFormat="1" applyFont="1" applyBorder="1" applyAlignment="1">
      <alignment horizontal="center" wrapText="1"/>
    </xf>
    <xf numFmtId="49" fontId="13" fillId="0" borderId="1" xfId="2" applyNumberFormat="1" applyFont="1" applyBorder="1" applyAlignment="1">
      <alignment horizontal="center" vertical="center" wrapText="1"/>
    </xf>
    <xf numFmtId="0" fontId="13" fillId="0" borderId="1" xfId="2" applyNumberFormat="1" applyFont="1" applyBorder="1" applyAlignment="1">
      <alignment horizontal="center" vertical="center" wrapText="1"/>
    </xf>
    <xf numFmtId="2" fontId="13" fillId="5" borderId="1" xfId="2" applyNumberFormat="1" applyFont="1" applyFill="1" applyBorder="1" applyAlignment="1" applyProtection="1">
      <alignment horizontal="center" vertical="center" wrapText="1"/>
    </xf>
    <xf numFmtId="1" fontId="13" fillId="5" borderId="1" xfId="2" applyNumberFormat="1" applyFont="1" applyFill="1" applyBorder="1" applyAlignment="1" applyProtection="1">
      <alignment horizontal="center" vertical="center" wrapText="1"/>
    </xf>
    <xf numFmtId="2" fontId="13" fillId="5" borderId="1" xfId="2" applyNumberFormat="1" applyFont="1" applyFill="1" applyBorder="1" applyAlignment="1">
      <alignment horizontal="center" vertical="center" wrapText="1"/>
    </xf>
    <xf numFmtId="49" fontId="21" fillId="5" borderId="1" xfId="2" applyNumberFormat="1" applyFont="1" applyFill="1" applyBorder="1" applyAlignment="1">
      <alignment horizontal="center" vertical="center" wrapText="1"/>
    </xf>
    <xf numFmtId="2" fontId="21" fillId="5" borderId="1" xfId="2" applyNumberFormat="1" applyFont="1" applyFill="1" applyBorder="1" applyAlignment="1">
      <alignment horizontal="center" vertical="center" wrapText="1"/>
    </xf>
    <xf numFmtId="1" fontId="21" fillId="5" borderId="1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Border="1" applyAlignment="1">
      <alignment horizontal="center" vertical="center" wrapText="1"/>
    </xf>
    <xf numFmtId="49" fontId="13" fillId="5" borderId="1" xfId="2" applyNumberFormat="1" applyFont="1" applyFill="1" applyBorder="1" applyAlignment="1">
      <alignment horizontal="center" vertical="center" wrapText="1"/>
    </xf>
    <xf numFmtId="1" fontId="13" fillId="5" borderId="1" xfId="2" applyNumberFormat="1" applyFont="1" applyFill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 wrapText="1"/>
    </xf>
    <xf numFmtId="2" fontId="13" fillId="7" borderId="1" xfId="2" applyNumberFormat="1" applyFont="1" applyFill="1" applyBorder="1" applyAlignment="1" applyProtection="1">
      <alignment horizontal="center" vertical="center"/>
    </xf>
    <xf numFmtId="0" fontId="13" fillId="7" borderId="1" xfId="2" applyNumberFormat="1" applyFont="1" applyFill="1" applyBorder="1" applyAlignment="1" applyProtection="1">
      <alignment horizontal="center" vertical="center"/>
    </xf>
    <xf numFmtId="0" fontId="22" fillId="0" borderId="0" xfId="2" applyNumberFormat="1" applyFont="1" applyBorder="1" applyAlignment="1">
      <alignment horizontal="center" vertical="top" wrapText="1"/>
    </xf>
    <xf numFmtId="0" fontId="23" fillId="0" borderId="0" xfId="2" applyNumberFormat="1" applyFont="1" applyBorder="1" applyAlignment="1">
      <alignment horizontal="center" wrapText="1"/>
    </xf>
    <xf numFmtId="0" fontId="24" fillId="0" borderId="0" xfId="2" applyNumberFormat="1" applyFont="1" applyBorder="1" applyAlignment="1">
      <alignment horizontal="justify" vertical="center" wrapText="1"/>
    </xf>
    <xf numFmtId="0" fontId="23" fillId="0" borderId="0" xfId="2" applyNumberFormat="1" applyFont="1" applyBorder="1" applyAlignment="1">
      <alignment horizontal="center" vertical="center" wrapText="1"/>
    </xf>
    <xf numFmtId="0" fontId="26" fillId="0" borderId="0" xfId="2" applyNumberFormat="1" applyFont="1" applyBorder="1" applyAlignment="1">
      <alignment horizontal="center" wrapText="1"/>
    </xf>
    <xf numFmtId="0" fontId="23" fillId="0" borderId="0" xfId="2" applyNumberFormat="1" applyFont="1" applyBorder="1" applyAlignment="1">
      <alignment horizontal="center"/>
    </xf>
    <xf numFmtId="0" fontId="15" fillId="0" borderId="0" xfId="2" applyNumberFormat="1" applyFont="1" applyBorder="1" applyAlignment="1">
      <alignment horizontal="center"/>
    </xf>
    <xf numFmtId="0" fontId="17" fillId="0" borderId="0" xfId="2" applyNumberFormat="1" applyFont="1" applyBorder="1" applyAlignment="1">
      <alignment horizontal="center"/>
    </xf>
    <xf numFmtId="0" fontId="18" fillId="0" borderId="0" xfId="2" applyNumberFormat="1" applyFont="1" applyBorder="1" applyAlignment="1">
      <alignment horizontal="center"/>
    </xf>
    <xf numFmtId="0" fontId="27" fillId="0" borderId="0" xfId="2" applyNumberFormat="1" applyFont="1" applyBorder="1" applyAlignment="1">
      <alignment horizontal="center"/>
    </xf>
    <xf numFmtId="0" fontId="22" fillId="0" borderId="0" xfId="2" applyNumberFormat="1" applyFont="1" applyBorder="1" applyAlignment="1">
      <alignment horizontal="center" vertical="top"/>
    </xf>
    <xf numFmtId="0" fontId="30" fillId="0" borderId="31" xfId="4" applyNumberFormat="1" applyFont="1" applyBorder="1" applyAlignment="1">
      <alignment horizontal="center" vertical="center" wrapText="1"/>
    </xf>
    <xf numFmtId="0" fontId="30" fillId="0" borderId="32" xfId="4" applyNumberFormat="1" applyFont="1" applyBorder="1" applyAlignment="1">
      <alignment horizontal="center" vertical="center" wrapText="1"/>
    </xf>
    <xf numFmtId="49" fontId="18" fillId="0" borderId="1" xfId="2" applyNumberFormat="1" applyFont="1" applyBorder="1" applyAlignment="1">
      <alignment horizontal="center" vertical="center" wrapText="1"/>
    </xf>
    <xf numFmtId="0" fontId="17" fillId="0" borderId="1" xfId="2" applyNumberFormat="1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center" vertical="center" wrapText="1"/>
    </xf>
    <xf numFmtId="2" fontId="17" fillId="8" borderId="1" xfId="2" applyNumberFormat="1" applyFont="1" applyFill="1" applyBorder="1" applyAlignment="1" applyProtection="1">
      <alignment horizontal="center" vertical="center" wrapText="1"/>
      <protection locked="0"/>
    </xf>
    <xf numFmtId="169" fontId="14" fillId="9" borderId="1" xfId="4" applyNumberFormat="1" applyFont="1" applyFill="1" applyBorder="1" applyAlignment="1" applyProtection="1">
      <alignment horizontal="center" vertical="center" wrapText="1"/>
      <protection locked="0"/>
    </xf>
    <xf numFmtId="2" fontId="17" fillId="7" borderId="1" xfId="2" applyNumberFormat="1" applyFont="1" applyFill="1" applyBorder="1" applyAlignment="1">
      <alignment horizontal="center" vertical="center" wrapText="1"/>
    </xf>
    <xf numFmtId="2" fontId="14" fillId="10" borderId="1" xfId="2" applyNumberFormat="1" applyFont="1" applyFill="1" applyBorder="1" applyAlignment="1" applyProtection="1">
      <alignment horizontal="center" vertical="center"/>
    </xf>
    <xf numFmtId="2" fontId="17" fillId="5" borderId="1" xfId="2" applyNumberFormat="1" applyFont="1" applyFill="1" applyBorder="1" applyAlignment="1">
      <alignment horizontal="center" vertical="center" wrapText="1"/>
    </xf>
    <xf numFmtId="169" fontId="14" fillId="10" borderId="1" xfId="2" applyNumberFormat="1" applyFont="1" applyFill="1" applyBorder="1" applyAlignment="1" applyProtection="1">
      <alignment horizontal="center" vertical="center"/>
    </xf>
    <xf numFmtId="49" fontId="17" fillId="0" borderId="0" xfId="2" applyNumberFormat="1" applyFont="1" applyBorder="1" applyAlignment="1">
      <alignment horizontal="center"/>
    </xf>
    <xf numFmtId="0" fontId="13" fillId="0" borderId="0" xfId="2" applyFont="1" applyAlignment="1">
      <alignment horizontal="center" vertical="center" wrapText="1"/>
    </xf>
    <xf numFmtId="0" fontId="5" fillId="0" borderId="0" xfId="2" applyFont="1"/>
    <xf numFmtId="0" fontId="17" fillId="0" borderId="0" xfId="5" applyFont="1" applyBorder="1" applyAlignment="1" applyProtection="1">
      <alignment horizontal="left"/>
    </xf>
    <xf numFmtId="0" fontId="32" fillId="0" borderId="0" xfId="3" applyFont="1" applyBorder="1" applyAlignment="1" applyProtection="1">
      <alignment horizontal="left" indent="1"/>
    </xf>
    <xf numFmtId="49" fontId="18" fillId="0" borderId="0" xfId="5" applyNumberFormat="1" applyFont="1" applyFill="1" applyBorder="1" applyAlignment="1" applyProtection="1">
      <alignment horizontal="right"/>
    </xf>
    <xf numFmtId="49" fontId="18" fillId="0" borderId="34" xfId="5" applyNumberFormat="1" applyFont="1" applyFill="1" applyBorder="1" applyAlignment="1" applyProtection="1">
      <alignment horizontal="center" vertical="center" wrapText="1"/>
    </xf>
    <xf numFmtId="0" fontId="33" fillId="0" borderId="13" xfId="5" applyNumberFormat="1" applyFont="1" applyFill="1" applyBorder="1" applyAlignment="1" applyProtection="1">
      <alignment horizontal="center" vertical="center"/>
    </xf>
    <xf numFmtId="0" fontId="33" fillId="0" borderId="14" xfId="5" applyNumberFormat="1" applyFont="1" applyFill="1" applyBorder="1" applyAlignment="1" applyProtection="1">
      <alignment horizontal="center" vertical="center"/>
    </xf>
    <xf numFmtId="0" fontId="17" fillId="0" borderId="13" xfId="6" applyFont="1" applyBorder="1" applyAlignment="1">
      <alignment horizontal="center" vertical="center" wrapText="1"/>
    </xf>
    <xf numFmtId="49" fontId="18" fillId="4" borderId="14" xfId="7" applyNumberFormat="1" applyFont="1" applyFill="1" applyBorder="1" applyAlignment="1" applyProtection="1">
      <alignment horizontal="center" vertical="center" wrapText="1"/>
      <protection locked="0"/>
    </xf>
    <xf numFmtId="170" fontId="13" fillId="11" borderId="23" xfId="2" applyNumberFormat="1" applyFont="1" applyFill="1" applyBorder="1" applyAlignment="1" applyProtection="1">
      <alignment horizontal="center" vertical="center"/>
      <protection locked="0"/>
    </xf>
    <xf numFmtId="49" fontId="18" fillId="8" borderId="14" xfId="7" applyNumberFormat="1" applyFont="1" applyBorder="1" applyAlignment="1" applyProtection="1">
      <alignment horizontal="center" vertical="center" wrapText="1"/>
      <protection locked="0"/>
    </xf>
    <xf numFmtId="3" fontId="18" fillId="7" borderId="23" xfId="6" applyNumberFormat="1" applyFont="1" applyFill="1" applyBorder="1" applyAlignment="1" applyProtection="1">
      <alignment horizontal="center" vertical="center" wrapText="1"/>
    </xf>
    <xf numFmtId="166" fontId="21" fillId="12" borderId="35" xfId="2" applyNumberFormat="1" applyFont="1" applyFill="1" applyBorder="1" applyAlignment="1" applyProtection="1">
      <alignment horizontal="center" vertical="center"/>
      <protection locked="0"/>
    </xf>
    <xf numFmtId="170" fontId="18" fillId="7" borderId="37" xfId="6" applyNumberFormat="1" applyFont="1" applyFill="1" applyBorder="1" applyAlignment="1" applyProtection="1">
      <alignment horizontal="center" vertical="center" wrapText="1"/>
    </xf>
    <xf numFmtId="164" fontId="21" fillId="12" borderId="35" xfId="2" applyNumberFormat="1" applyFont="1" applyFill="1" applyBorder="1" applyAlignment="1" applyProtection="1">
      <alignment horizontal="center" vertical="center"/>
      <protection locked="0"/>
    </xf>
    <xf numFmtId="49" fontId="17" fillId="0" borderId="0" xfId="5" applyNumberFormat="1" applyFont="1" applyFill="1" applyBorder="1" applyAlignment="1" applyProtection="1">
      <alignment horizontal="center" vertical="center" wrapText="1"/>
    </xf>
    <xf numFmtId="0" fontId="17" fillId="0" borderId="0" xfId="2" applyFont="1" applyFill="1" applyBorder="1" applyAlignment="1" applyProtection="1">
      <alignment vertical="center" wrapText="1"/>
    </xf>
    <xf numFmtId="4" fontId="17" fillId="0" borderId="0" xfId="7" applyFont="1" applyFill="1" applyBorder="1" applyAlignment="1" applyProtection="1">
      <alignment horizontal="center" vertical="center"/>
    </xf>
    <xf numFmtId="0" fontId="18" fillId="0" borderId="21" xfId="5" applyFont="1" applyFill="1" applyBorder="1" applyAlignment="1" applyProtection="1">
      <alignment horizontal="center" vertical="center" wrapText="1"/>
    </xf>
    <xf numFmtId="3" fontId="18" fillId="7" borderId="14" xfId="6" applyNumberFormat="1" applyFont="1" applyFill="1" applyBorder="1" applyAlignment="1" applyProtection="1">
      <alignment horizontal="center" vertical="center" wrapText="1"/>
    </xf>
    <xf numFmtId="49" fontId="17" fillId="0" borderId="0" xfId="2" applyNumberFormat="1" applyFont="1" applyFill="1" applyBorder="1" applyAlignment="1" applyProtection="1">
      <alignment vertical="center" wrapText="1"/>
    </xf>
    <xf numFmtId="164" fontId="18" fillId="7" borderId="35" xfId="6" applyNumberFormat="1" applyFont="1" applyFill="1" applyBorder="1" applyAlignment="1" applyProtection="1">
      <alignment horizontal="center" vertical="center" wrapText="1"/>
    </xf>
    <xf numFmtId="0" fontId="13" fillId="2" borderId="1" xfId="2" applyNumberFormat="1" applyFont="1" applyFill="1" applyBorder="1" applyAlignment="1" applyProtection="1">
      <alignment horizontal="center" vertical="top" wrapText="1"/>
      <protection locked="0"/>
    </xf>
    <xf numFmtId="49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168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1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2" fontId="13" fillId="2" borderId="1" xfId="2" applyNumberFormat="1" applyFont="1" applyFill="1" applyBorder="1" applyAlignment="1">
      <alignment horizontal="center" vertical="center" wrapText="1"/>
    </xf>
    <xf numFmtId="0" fontId="13" fillId="2" borderId="0" xfId="2" applyNumberFormat="1" applyFont="1" applyFill="1" applyBorder="1" applyAlignment="1">
      <alignment horizontal="center" wrapText="1"/>
    </xf>
    <xf numFmtId="1" fontId="13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0" xfId="0" applyFill="1" applyBorder="1" applyAlignment="1">
      <alignment horizontal="left" vertical="top" wrapText="1"/>
    </xf>
    <xf numFmtId="166" fontId="5" fillId="9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3" fillId="0" borderId="1" xfId="2" applyFont="1" applyBorder="1"/>
    <xf numFmtId="0" fontId="13" fillId="0" borderId="1" xfId="2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17" fillId="0" borderId="0" xfId="2" applyNumberFormat="1" applyFont="1" applyBorder="1" applyAlignment="1">
      <alignment horizontal="center"/>
    </xf>
    <xf numFmtId="0" fontId="8" fillId="0" borderId="0" xfId="1" applyFill="1"/>
    <xf numFmtId="0" fontId="36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1" fillId="0" borderId="0" xfId="0" applyFont="1" applyFill="1"/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" fontId="3" fillId="0" borderId="0" xfId="0" applyNumberFormat="1" applyFont="1" applyFill="1"/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/>
    <xf numFmtId="0" fontId="37" fillId="0" borderId="40" xfId="8" applyFill="1" applyBorder="1" applyAlignment="1">
      <alignment horizontal="left" vertical="top" wrapText="1"/>
    </xf>
    <xf numFmtId="0" fontId="37" fillId="0" borderId="40" xfId="8" applyFill="1" applyBorder="1" applyAlignment="1">
      <alignment horizontal="left" vertical="top" wrapText="1"/>
    </xf>
    <xf numFmtId="0" fontId="37" fillId="0" borderId="40" xfId="8" applyFill="1" applyBorder="1" applyAlignment="1">
      <alignment horizontal="left" vertical="top" wrapText="1"/>
    </xf>
    <xf numFmtId="0" fontId="13" fillId="0" borderId="0" xfId="2" applyNumberFormat="1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2" fillId="0" borderId="0" xfId="0" applyFont="1" applyFill="1"/>
    <xf numFmtId="0" fontId="43" fillId="0" borderId="0" xfId="0" applyFont="1" applyFill="1"/>
    <xf numFmtId="0" fontId="44" fillId="0" borderId="0" xfId="0" applyFont="1" applyFill="1"/>
    <xf numFmtId="166" fontId="17" fillId="0" borderId="1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top" wrapText="1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7" borderId="1" xfId="0" applyFill="1" applyBorder="1"/>
    <xf numFmtId="0" fontId="0" fillId="18" borderId="1" xfId="0" applyFill="1" applyBorder="1"/>
    <xf numFmtId="0" fontId="0" fillId="16" borderId="1" xfId="0" applyFill="1" applyBorder="1"/>
    <xf numFmtId="49" fontId="14" fillId="0" borderId="1" xfId="2" applyNumberFormat="1" applyFont="1" applyFill="1" applyBorder="1" applyAlignment="1">
      <alignment horizontal="center" vertical="top" wrapText="1"/>
    </xf>
    <xf numFmtId="0" fontId="14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vertical="top" wrapText="1"/>
    </xf>
    <xf numFmtId="0" fontId="13" fillId="0" borderId="1" xfId="2" applyFont="1" applyFill="1" applyBorder="1" applyAlignment="1">
      <alignment horizontal="center" vertical="top" wrapText="1"/>
    </xf>
    <xf numFmtId="14" fontId="14" fillId="0" borderId="1" xfId="2" applyNumberFormat="1" applyFont="1" applyFill="1" applyBorder="1" applyAlignment="1">
      <alignment vertical="top" wrapText="1"/>
    </xf>
    <xf numFmtId="49" fontId="14" fillId="0" borderId="1" xfId="2" applyNumberFormat="1" applyFont="1" applyFill="1" applyBorder="1" applyAlignment="1">
      <alignment vertical="top" wrapText="1"/>
    </xf>
    <xf numFmtId="0" fontId="14" fillId="0" borderId="1" xfId="2" applyFont="1" applyFill="1" applyBorder="1" applyAlignment="1">
      <alignment horizontal="center" vertical="center"/>
    </xf>
    <xf numFmtId="0" fontId="13" fillId="0" borderId="1" xfId="2" applyFont="1" applyFill="1" applyBorder="1"/>
    <xf numFmtId="14" fontId="14" fillId="0" borderId="1" xfId="2" applyNumberFormat="1" applyFont="1" applyFill="1" applyBorder="1"/>
    <xf numFmtId="14" fontId="14" fillId="0" borderId="1" xfId="2" applyNumberFormat="1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49" fontId="14" fillId="0" borderId="1" xfId="2" applyNumberFormat="1" applyFont="1" applyFill="1" applyBorder="1"/>
    <xf numFmtId="49" fontId="13" fillId="0" borderId="0" xfId="2" applyNumberFormat="1" applyFont="1" applyFill="1"/>
    <xf numFmtId="0" fontId="13" fillId="0" borderId="1" xfId="2" applyFont="1" applyFill="1" applyBorder="1" applyAlignment="1">
      <alignment vertical="center"/>
    </xf>
    <xf numFmtId="14" fontId="14" fillId="0" borderId="1" xfId="2" applyNumberFormat="1" applyFont="1" applyFill="1" applyBorder="1" applyAlignment="1">
      <alignment horizontal="center" vertical="center" wrapText="1"/>
    </xf>
    <xf numFmtId="0" fontId="13" fillId="0" borderId="0" xfId="2" applyFont="1" applyFill="1" applyBorder="1"/>
    <xf numFmtId="0" fontId="13" fillId="0" borderId="2" xfId="2" applyFont="1" applyFill="1" applyBorder="1"/>
    <xf numFmtId="0" fontId="13" fillId="0" borderId="3" xfId="2" applyFont="1" applyFill="1" applyBorder="1"/>
    <xf numFmtId="0" fontId="13" fillId="0" borderId="0" xfId="2" applyFont="1" applyBorder="1"/>
    <xf numFmtId="0" fontId="13" fillId="0" borderId="0" xfId="2" applyFont="1" applyBorder="1" applyAlignment="1">
      <alignment horizontal="center"/>
    </xf>
    <xf numFmtId="49" fontId="13" fillId="0" borderId="0" xfId="2" applyNumberFormat="1" applyFont="1" applyBorder="1"/>
    <xf numFmtId="0" fontId="13" fillId="0" borderId="0" xfId="2" applyFont="1" applyBorder="1" applyAlignment="1">
      <alignment horizontal="center" vertical="center"/>
    </xf>
    <xf numFmtId="0" fontId="13" fillId="0" borderId="0" xfId="2" applyFont="1" applyFill="1" applyBorder="1" applyAlignment="1">
      <alignment horizontal="center"/>
    </xf>
    <xf numFmtId="0" fontId="24" fillId="0" borderId="0" xfId="2" applyNumberFormat="1" applyFont="1" applyBorder="1" applyAlignment="1">
      <alignment horizontal="left" vertical="center" wrapText="1"/>
    </xf>
    <xf numFmtId="0" fontId="13" fillId="0" borderId="10" xfId="2" applyNumberFormat="1" applyFont="1" applyBorder="1" applyAlignment="1">
      <alignment horizontal="center" wrapText="1"/>
    </xf>
    <xf numFmtId="0" fontId="22" fillId="0" borderId="0" xfId="2" applyNumberFormat="1" applyFont="1" applyBorder="1" applyAlignment="1">
      <alignment horizontal="center" vertical="top" wrapText="1"/>
    </xf>
    <xf numFmtId="0" fontId="24" fillId="0" borderId="0" xfId="2" applyNumberFormat="1" applyFont="1" applyBorder="1" applyAlignment="1">
      <alignment horizontal="left" vertical="center"/>
    </xf>
    <xf numFmtId="49" fontId="13" fillId="0" borderId="5" xfId="2" applyNumberFormat="1" applyFont="1" applyBorder="1" applyAlignment="1">
      <alignment horizontal="left" vertical="center" wrapText="1"/>
    </xf>
    <xf numFmtId="49" fontId="13" fillId="0" borderId="7" xfId="2" applyNumberFormat="1" applyFont="1" applyBorder="1" applyAlignment="1">
      <alignment horizontal="left" vertical="center" wrapText="1"/>
    </xf>
    <xf numFmtId="49" fontId="13" fillId="5" borderId="5" xfId="2" applyNumberFormat="1" applyFont="1" applyFill="1" applyBorder="1" applyAlignment="1">
      <alignment horizontal="center" vertical="center" wrapText="1"/>
    </xf>
    <xf numFmtId="49" fontId="13" fillId="5" borderId="7" xfId="2" applyNumberFormat="1" applyFont="1" applyFill="1" applyBorder="1" applyAlignment="1">
      <alignment horizontal="center" vertical="center" wrapText="1"/>
    </xf>
    <xf numFmtId="49" fontId="13" fillId="0" borderId="5" xfId="2" applyNumberFormat="1" applyFont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1" fontId="20" fillId="6" borderId="5" xfId="3" applyNumberFormat="1" applyFont="1" applyFill="1" applyBorder="1" applyAlignment="1" applyProtection="1">
      <alignment horizontal="center" vertical="center" wrapText="1"/>
    </xf>
    <xf numFmtId="1" fontId="20" fillId="6" borderId="6" xfId="3" applyNumberFormat="1" applyFont="1" applyFill="1" applyBorder="1" applyAlignment="1" applyProtection="1">
      <alignment horizontal="center" vertical="center" wrapText="1"/>
    </xf>
    <xf numFmtId="49" fontId="21" fillId="0" borderId="5" xfId="2" applyNumberFormat="1" applyFont="1" applyBorder="1" applyAlignment="1">
      <alignment horizontal="left" vertical="center" wrapText="1"/>
    </xf>
    <xf numFmtId="49" fontId="21" fillId="0" borderId="7" xfId="2" applyNumberFormat="1" applyFont="1" applyBorder="1" applyAlignment="1">
      <alignment horizontal="left" vertical="center" wrapText="1"/>
    </xf>
    <xf numFmtId="49" fontId="21" fillId="5" borderId="5" xfId="2" applyNumberFormat="1" applyFont="1" applyFill="1" applyBorder="1" applyAlignment="1">
      <alignment horizontal="center" vertical="center" wrapText="1"/>
    </xf>
    <xf numFmtId="49" fontId="21" fillId="5" borderId="7" xfId="2" applyNumberFormat="1" applyFont="1" applyFill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textRotation="90" wrapText="1"/>
    </xf>
    <xf numFmtId="0" fontId="12" fillId="0" borderId="8" xfId="2" applyFont="1" applyFill="1" applyBorder="1" applyAlignment="1">
      <alignment horizontal="center" vertical="center" textRotation="90" wrapText="1"/>
    </xf>
    <xf numFmtId="0" fontId="12" fillId="0" borderId="3" xfId="2" applyFont="1" applyFill="1" applyBorder="1" applyAlignment="1">
      <alignment horizontal="center" vertical="center" textRotation="90" wrapText="1"/>
    </xf>
    <xf numFmtId="0" fontId="16" fillId="0" borderId="0" xfId="2" applyNumberFormat="1" applyFont="1" applyBorder="1" applyAlignment="1">
      <alignment horizontal="center" wrapText="1"/>
    </xf>
    <xf numFmtId="0" fontId="18" fillId="0" borderId="0" xfId="2" applyNumberFormat="1" applyFont="1" applyBorder="1" applyAlignment="1">
      <alignment horizontal="center" wrapText="1"/>
    </xf>
    <xf numFmtId="0" fontId="18" fillId="0" borderId="10" xfId="2" applyNumberFormat="1" applyFont="1" applyBorder="1" applyAlignment="1">
      <alignment horizontal="center" wrapText="1"/>
    </xf>
    <xf numFmtId="0" fontId="13" fillId="0" borderId="0" xfId="2" applyFont="1" applyBorder="1" applyAlignment="1">
      <alignment horizontal="center" vertical="top"/>
    </xf>
    <xf numFmtId="0" fontId="13" fillId="0" borderId="1" xfId="2" applyNumberFormat="1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center" vertical="center" wrapText="1"/>
    </xf>
    <xf numFmtId="0" fontId="27" fillId="0" borderId="0" xfId="2" applyNumberFormat="1" applyFont="1" applyBorder="1" applyAlignment="1">
      <alignment horizontal="center" wrapText="1"/>
    </xf>
    <xf numFmtId="0" fontId="28" fillId="0" borderId="0" xfId="2" applyNumberFormat="1" applyFont="1" applyBorder="1" applyAlignment="1">
      <alignment horizontal="center"/>
    </xf>
    <xf numFmtId="0" fontId="22" fillId="0" borderId="0" xfId="2" applyNumberFormat="1" applyFont="1" applyBorder="1" applyAlignment="1">
      <alignment horizontal="center" vertical="top"/>
    </xf>
    <xf numFmtId="0" fontId="18" fillId="0" borderId="2" xfId="2" applyNumberFormat="1" applyFont="1" applyBorder="1" applyAlignment="1">
      <alignment horizontal="center" vertical="center" wrapText="1"/>
    </xf>
    <xf numFmtId="0" fontId="18" fillId="0" borderId="3" xfId="2" applyNumberFormat="1" applyFont="1" applyBorder="1" applyAlignment="1">
      <alignment horizontal="center" vertical="center" wrapText="1"/>
    </xf>
    <xf numFmtId="49" fontId="18" fillId="0" borderId="2" xfId="2" applyNumberFormat="1" applyFont="1" applyBorder="1" applyAlignment="1">
      <alignment horizontal="center" vertical="center" wrapText="1"/>
    </xf>
    <xf numFmtId="49" fontId="18" fillId="0" borderId="3" xfId="2" applyNumberFormat="1" applyFont="1" applyBorder="1" applyAlignment="1">
      <alignment horizontal="center" vertical="center" wrapText="1"/>
    </xf>
    <xf numFmtId="0" fontId="18" fillId="0" borderId="31" xfId="6" applyFont="1" applyBorder="1" applyAlignment="1">
      <alignment horizontal="right" vertical="center" wrapText="1"/>
    </xf>
    <xf numFmtId="0" fontId="18" fillId="0" borderId="39" xfId="6" applyFont="1" applyBorder="1" applyAlignment="1">
      <alignment horizontal="right" vertical="center" wrapText="1"/>
    </xf>
    <xf numFmtId="0" fontId="17" fillId="0" borderId="1" xfId="6" applyFont="1" applyBorder="1" applyAlignment="1">
      <alignment vertical="center" wrapText="1"/>
    </xf>
    <xf numFmtId="0" fontId="18" fillId="0" borderId="16" xfId="6" applyFont="1" applyBorder="1" applyAlignment="1">
      <alignment horizontal="right" vertical="center" wrapText="1"/>
    </xf>
    <xf numFmtId="0" fontId="18" fillId="0" borderId="22" xfId="6" applyFont="1" applyBorder="1" applyAlignment="1">
      <alignment horizontal="right" vertical="center" wrapText="1"/>
    </xf>
    <xf numFmtId="0" fontId="18" fillId="0" borderId="24" xfId="6" applyFont="1" applyBorder="1" applyAlignment="1">
      <alignment horizontal="right" vertical="center" wrapText="1"/>
    </xf>
    <xf numFmtId="0" fontId="18" fillId="0" borderId="36" xfId="6" applyFont="1" applyBorder="1" applyAlignment="1">
      <alignment horizontal="right" vertical="center" wrapText="1"/>
    </xf>
    <xf numFmtId="0" fontId="18" fillId="2" borderId="33" xfId="5" applyNumberFormat="1" applyFont="1" applyFill="1" applyBorder="1" applyAlignment="1" applyProtection="1">
      <alignment horizontal="center" vertical="center" wrapText="1"/>
    </xf>
    <xf numFmtId="0" fontId="18" fillId="2" borderId="20" xfId="5" applyNumberFormat="1" applyFont="1" applyFill="1" applyBorder="1" applyAlignment="1" applyProtection="1">
      <alignment horizontal="center" vertical="center" wrapText="1"/>
    </xf>
    <xf numFmtId="49" fontId="18" fillId="0" borderId="19" xfId="5" applyNumberFormat="1" applyFont="1" applyFill="1" applyBorder="1" applyAlignment="1" applyProtection="1">
      <alignment horizontal="center" vertical="center" wrapText="1"/>
    </xf>
    <xf numFmtId="0" fontId="33" fillId="0" borderId="1" xfId="5" applyNumberFormat="1" applyFont="1" applyFill="1" applyBorder="1" applyAlignment="1" applyProtection="1">
      <alignment horizontal="center" vertical="center"/>
    </xf>
    <xf numFmtId="0" fontId="18" fillId="0" borderId="13" xfId="6" applyFont="1" applyBorder="1" applyAlignment="1">
      <alignment horizontal="right" vertical="center" wrapText="1"/>
    </xf>
    <xf numFmtId="0" fontId="18" fillId="0" borderId="1" xfId="6" applyFont="1" applyBorder="1" applyAlignment="1">
      <alignment horizontal="right" vertical="center" wrapText="1"/>
    </xf>
    <xf numFmtId="0" fontId="18" fillId="2" borderId="38" xfId="5" applyNumberFormat="1" applyFont="1" applyFill="1" applyBorder="1" applyAlignment="1" applyProtection="1">
      <alignment horizontal="center" vertical="center" wrapText="1"/>
    </xf>
    <xf numFmtId="0" fontId="18" fillId="2" borderId="0" xfId="5" applyNumberFormat="1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horizontal="center" wrapText="1"/>
    </xf>
    <xf numFmtId="0" fontId="18" fillId="0" borderId="0" xfId="2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/>
    <xf numFmtId="0" fontId="5" fillId="0" borderId="2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 wrapText="1"/>
    </xf>
    <xf numFmtId="165" fontId="14" fillId="2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0" xfId="1" applyFill="1" applyAlignment="1">
      <alignment horizontal="left" wrapText="1"/>
    </xf>
    <xf numFmtId="0" fontId="10" fillId="0" borderId="0" xfId="1" applyFont="1" applyFill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10" fillId="0" borderId="0" xfId="1" applyFont="1" applyFill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5" fillId="0" borderId="0" xfId="2" applyFont="1" applyFill="1"/>
    <xf numFmtId="0" fontId="15" fillId="0" borderId="2" xfId="2" applyFont="1" applyBorder="1"/>
    <xf numFmtId="0" fontId="14" fillId="0" borderId="1" xfId="2" applyFont="1" applyBorder="1" applyAlignment="1">
      <alignment horizontal="center" vertical="top" wrapText="1"/>
    </xf>
    <xf numFmtId="49" fontId="14" fillId="0" borderId="1" xfId="2" applyNumberFormat="1" applyFont="1" applyBorder="1" applyAlignment="1">
      <alignment horizontal="center" vertical="top" wrapText="1"/>
    </xf>
    <xf numFmtId="0" fontId="14" fillId="2" borderId="1" xfId="2" applyFont="1" applyFill="1" applyBorder="1" applyAlignment="1">
      <alignment horizontal="center" vertical="center" textRotation="90" wrapText="1"/>
    </xf>
  </cellXfs>
  <cellStyles count="9">
    <cellStyle name="Гиперссылка" xfId="1" builtinId="8"/>
    <cellStyle name="Гиперссылка 2" xfId="3"/>
    <cellStyle name="Значение" xfId="7"/>
    <cellStyle name="Обычный" xfId="0" builtinId="0"/>
    <cellStyle name="Обычный 14" xfId="5"/>
    <cellStyle name="Обычный 2" xfId="2"/>
    <cellStyle name="Обычный 21 3" xfId="4"/>
    <cellStyle name="Обычный 3" xfId="8"/>
    <cellStyle name="Обычный_ПоказТехприсоед (Птпр)" xfId="6"/>
  </cellStyles>
  <dxfs count="2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4;&#1058;&#1051;&#1054;&#1042;&#1054;&#1049;%20&#1058;&#1040;&#1056;&#1048;&#1060;%202015/&#1069;&#1083;&#1077;&#1082;&#1090;&#1088;&#1086;&#1085;&#1085;&#1099;&#1077;%20&#1092;&#1086;&#1088;&#1084;&#1072;&#1090;&#1099;/EE.CALC.QUALITY.2.5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4;&#1058;&#1051;&#1054;&#1042;&#1054;&#1049;%20&#1058;&#1040;&#1056;&#1048;&#1060;%202020/&#1064;&#1072;&#1073;&#1083;&#1086;&#1085;&#1099;/&#1064;&#1072;&#1073;&#1083;&#1086;&#1085;%20&#1055;&#1057;&#1054;%202020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\&#1076;&#1086;&#1082;&#1091;&#1084;&#1077;&#1085;&#1090;&#1099;%20&#1090;&#1087;\&#1054;&#1040;&#1054;%20&#1042;&#1050;&#1057;%20135\0_&#1060;&#1086;&#1088;&#1084;&#1072;%203%20&#1042;&#1050;&#1057;%20&#1086;&#1090;%20&#1044;&#1062;&#1058;%20&#1086;&#1090;%2015_06_2012\FORM3.2013%20-%20&#1042;&#1050;&#1057;%20&#1054;&#1040;&#10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--&#1087;&#1082;\public\&#1050;&#1054;&#1058;&#1051;&#1054;&#1042;&#1054;&#1049;%20&#1058;&#1040;&#1056;&#1048;&#1060;%202011\&#1055;&#1088;&#1077;&#1076;&#1074;&#1072;&#1088;&#1080;&#1090;&#1077;&#1083;&#1100;&#1085;&#1072;&#1103;%20&#1101;&#1082;&#1089;&#1087;&#1077;&#1088;&#1090;&#1080;&#1079;&#1072;\&#1056;&#1086;&#1084;&#1072;&#1085;&#1086;&#1074;\&#1043;&#1091;&#1089;&#1100;\4%20&#1069;&#1069;_&#1055;&#1088;&#1086;&#1095;&#1080;&#1077;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4;&#1090;&#1076;&#1077;&#1083;%20&#1090;&#1072;&#1088;&#1080;&#1092;&#1086;&#1074;%20&#1101;&#1085;&#1077;&#1088;&#1075;&#1077;&#1090;&#1080;&#1095;&#1077;&#1089;&#1082;&#1086;&#1075;&#1086;%20&#1082;&#1086;&#1084;&#1087;&#1083;&#1077;&#1082;&#1089;&#1072;\&#1054;&#1073;&#1084;&#1077;&#1085;%20&#1076;&#1086;&#1082;&#1091;&#1084;&#1077;&#1085;&#1090;&#1072;&#1084;&#1080;\&#1056;&#1072;&#1073;&#1086;&#1095;&#1072;&#1103;%20&#1087;&#1072;&#1087;&#1082;&#1072;\&#1058;&#1057;&#1054;,%20&#1055;&#1057;&#1054;%202012\2012\&#1043;&#1086;&#1088;&#1101;&#1085;&#1077;&#1088;&#1075;&#1086;%20&#1054;&#1054;&#1054;\&#1054;&#1054;&#1054;%20&#1043;&#1086;&#1088;&#1101;&#1085;&#1077;&#1088;&#1075;&#1086;%202012%20&#1059;&#1057;&#1053;%202%20&#1087;&#1086;&#108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4;&#1058;&#1051;&#1054;&#1042;&#1054;&#1049;%20&#1058;&#1040;&#1056;&#1048;&#1060;%202015/&#1069;&#1083;&#1077;&#1082;&#1090;&#1088;&#1086;&#1085;&#1085;&#1099;&#1077;%20&#1092;&#1086;&#1088;&#1084;&#1072;&#1090;&#1099;/&#1096;&#1072;&#1073;&#1083;&#1086;&#1085;&#1099;%20&#1045;&#1048;&#1040;&#1057;/PREDEL.PEREDACHA.LIM2014(v1.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4;&#1058;&#1051;&#1054;&#1042;&#1054;&#1049;%20&#1058;&#1040;&#1056;&#1048;&#1060;%202021/&#1069;&#1082;&#1089;&#1087;&#1077;&#1088;&#1090;&#1080;&#1079;&#1072;/&#1046;&#1077;&#1088;&#1077;&#1093;&#1086;&#1074;/&#1050;&#1086;&#1089;&#1090;&#1077;&#1088;&#1077;&#1074;&#1089;&#1082;&#1080;&#1077;&#1043;&#1069;&#1057;/&#1072;&#1084;&#1086;&#1088;&#1090;&#1080;&#1079;&#1072;&#1094;&#1080;&#1103;%201%20&#1082;&#1074;&#1072;&#1088;&#1090;&#1072;&#108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4;&#1058;&#1051;&#1054;&#1042;&#1054;&#1049;%20&#1058;&#1040;&#1056;&#1048;&#1060;%202018/&#1069;&#1082;&#1089;&#1087;&#1077;&#1088;&#1080;&#1079;&#1072;%202018%20&#1075;&#1086;&#1076;/&#1046;&#1077;&#1088;&#1077;&#1093;&#1086;&#1074;%202018/&#1050;&#1086;&#1089;&#1090;&#1077;&#1088;&#1077;&#1074;&#1089;&#1082;&#1080;&#1077;%20&#1043;&#1069;&#1057;/&#1050;&#1086;&#1089;&#1090;&#1077;&#1088;&#1077;&#1074;&#1086;%20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\&#1044;&#1086;&#1082;&#1091;&#1084;&#1077;&#1085;&#1090;&#1099;%20&#1058;&#1055;\&#1044;&#1086;&#1082;&#1091;&#1084;&#1077;&#1085;&#1090;&#1099;%202021\&#1058;&#1040;&#1056;&#1048;&#1060;%202022\&#1050;&#1086;&#1101;&#1092;&#1080;&#1094;&#1080;&#1077;&#1085;&#1090;%20&#1082;&#1072;&#1095;&#1077;&#1089;&#1090;&#1074;&#1072;%20&#1080;%20&#1085;&#1072;&#1076;&#1077;&#1078;&#1085;&#1086;&#1089;&#1090;&#1080;%202020\&#1092;&#1086;&#1088;&#1084;&#1099;%208,1-8,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pdTemplMain"/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листов"/>
      <sheetName val="ф.1.1 ПоказНадежн (Пп)"/>
      <sheetName val="ф.1.3 Предлож_ТСО"/>
      <sheetName val="ф.2.1 ИндИнф (Ин)"/>
      <sheetName val="ф.2.2 ИндИспол (Ис)"/>
      <sheetName val="ф.2.3 ИндРезульт (Рс)"/>
      <sheetName val="ф.2.4 Предлож_ТСО"/>
      <sheetName val="ф.3 ПоказТехприсоед (Птпр)"/>
      <sheetName val="ПоказКачества (Птсо)"/>
      <sheetName val="ф.4.1 ОбобщПоказ"/>
      <sheetName val="ф.4.2 ОбобщПоказ (Коб)"/>
      <sheetName val="Комментарии"/>
      <sheetName val="Проверка"/>
      <sheetName val="TEHSHEET"/>
      <sheetName val="et_union"/>
      <sheetName val="modfrmSecretCode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Prov"/>
      <sheetName val="modInfo"/>
      <sheetName val="modServiceModule"/>
      <sheetName val="mod_wb"/>
      <sheetName val="mod_Tit"/>
      <sheetName val="mod_Coms"/>
      <sheetName val="mod_00"/>
      <sheetName val="mod_01"/>
      <sheetName val="mod_03"/>
      <sheetName val="mod_07"/>
      <sheetName val="mod_08"/>
      <sheetName val="mod_09"/>
      <sheetName val="mod_10"/>
      <sheetName val="mod_11"/>
      <sheetName val="баланс энергии"/>
      <sheetName val="Транспортный налог"/>
      <sheetName val="баланс мощности"/>
      <sheetName val=" квл 2012-2014 "/>
      <sheetName val="Амортизация по уровням напр-я"/>
    </sheetNames>
    <sheetDataSet>
      <sheetData sheetId="0"/>
      <sheetData sheetId="1">
        <row r="2">
          <cell r="B2" t="str">
            <v>Версия 1.2</v>
          </cell>
        </row>
      </sheetData>
      <sheetData sheetId="2"/>
      <sheetData sheetId="3"/>
      <sheetData sheetId="4"/>
      <sheetData sheetId="5">
        <row r="11">
          <cell r="F11">
            <v>2010</v>
          </cell>
        </row>
        <row r="15">
          <cell r="F15" t="str">
            <v>Ордена "Знак Почета" ОАО "Сетка"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B1" t="str">
            <v>Алтайский край</v>
          </cell>
        </row>
        <row r="2">
          <cell r="B2" t="str">
            <v>Амурская область</v>
          </cell>
          <cell r="E2">
            <v>2010</v>
          </cell>
        </row>
        <row r="3">
          <cell r="B3" t="str">
            <v>Архангельская область</v>
          </cell>
          <cell r="E3">
            <v>2011</v>
          </cell>
        </row>
        <row r="4">
          <cell r="B4" t="str">
            <v>Астраханская область</v>
          </cell>
          <cell r="E4">
            <v>2012</v>
          </cell>
        </row>
        <row r="5">
          <cell r="B5" t="str">
            <v>Белгородская область</v>
          </cell>
          <cell r="E5">
            <v>2013</v>
          </cell>
        </row>
        <row r="6">
          <cell r="B6" t="str">
            <v>Брянская область</v>
          </cell>
          <cell r="E6">
            <v>2014</v>
          </cell>
        </row>
        <row r="7">
          <cell r="B7" t="str">
            <v>Владимирская область</v>
          </cell>
          <cell r="E7">
            <v>2015</v>
          </cell>
        </row>
        <row r="8">
          <cell r="B8" t="str">
            <v>Волгоградская область</v>
          </cell>
          <cell r="E8">
            <v>2016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г.Байконур</v>
          </cell>
        </row>
        <row r="12">
          <cell r="B12" t="str">
            <v>г. Москва</v>
          </cell>
        </row>
        <row r="13">
          <cell r="B13" t="str">
            <v>г.Санкт-Петербург</v>
          </cell>
        </row>
        <row r="14">
          <cell r="B14" t="str">
            <v>Еврейская автономная область</v>
          </cell>
        </row>
        <row r="15">
          <cell r="B15" t="str">
            <v>Забайкальский край</v>
          </cell>
        </row>
        <row r="16">
          <cell r="B16" t="str">
            <v>Ивановская область</v>
          </cell>
        </row>
        <row r="17">
          <cell r="B17" t="str">
            <v>Иркутская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20"/>
      <sheetData sheetId="21"/>
      <sheetData sheetId="22"/>
      <sheetData sheetId="23">
        <row r="2">
          <cell r="D2" t="str">
            <v>Ардатовский муниципальный район</v>
          </cell>
        </row>
        <row r="3">
          <cell r="D3" t="str">
            <v>Арзамасский муниципальный район</v>
          </cell>
        </row>
        <row r="4">
          <cell r="D4" t="str">
            <v>Балахнинский муниципальный район</v>
          </cell>
        </row>
        <row r="5">
          <cell r="D5" t="str">
            <v>Богородский муниципальный район</v>
          </cell>
        </row>
        <row r="6">
          <cell r="D6" t="str">
            <v>Большеболдинский муниципальный район</v>
          </cell>
        </row>
        <row r="7">
          <cell r="D7" t="str">
            <v>Большемурашкинский муниципальный район</v>
          </cell>
        </row>
        <row r="8">
          <cell r="D8" t="str">
            <v>Бутурлинский муниципальный район</v>
          </cell>
        </row>
        <row r="9">
          <cell r="D9" t="str">
            <v>Вадский муниципальный район</v>
          </cell>
        </row>
        <row r="10">
          <cell r="D10" t="str">
            <v>Варнавинский муниципальный район</v>
          </cell>
        </row>
        <row r="11">
          <cell r="D11" t="str">
            <v>Вачский муниципальный район</v>
          </cell>
        </row>
        <row r="12">
          <cell r="D12" t="str">
            <v>Ветлужский муниципальный район</v>
          </cell>
        </row>
        <row r="13">
          <cell r="D13" t="str">
            <v>Вознесенский муниципальный район</v>
          </cell>
        </row>
        <row r="14">
          <cell r="D14" t="str">
            <v>Володарский муниципальный район</v>
          </cell>
        </row>
        <row r="15">
          <cell r="D15" t="str">
            <v>Воротынский муниципальный район</v>
          </cell>
        </row>
        <row r="16">
          <cell r="D16" t="str">
            <v>Воскресенский муниципальный район</v>
          </cell>
        </row>
        <row r="17">
          <cell r="D17" t="str">
            <v>Гагинский муниципальный район</v>
          </cell>
        </row>
        <row r="18">
          <cell r="D18" t="str">
            <v>Город Арзамас</v>
          </cell>
        </row>
        <row r="19">
          <cell r="D19" t="str">
            <v>Город Дзержинск</v>
          </cell>
        </row>
        <row r="20">
          <cell r="D20" t="str">
            <v>Город Нижний Новгород</v>
          </cell>
        </row>
        <row r="21">
          <cell r="D21" t="str">
            <v>Городецкий муниципальный район</v>
          </cell>
        </row>
        <row r="22">
          <cell r="D22" t="str">
            <v>Дальнеконстантиновский муниципальный район</v>
          </cell>
        </row>
        <row r="23">
          <cell r="D23" t="str">
            <v>Дивеевский муниципальный район</v>
          </cell>
        </row>
        <row r="24">
          <cell r="D24" t="str">
            <v>Княгининский муниципальный район</v>
          </cell>
        </row>
        <row r="25">
          <cell r="D25" t="str">
            <v>Ковернинский муниципальный район</v>
          </cell>
        </row>
        <row r="26">
          <cell r="D26" t="str">
            <v>Краснобаковский муниципальный район</v>
          </cell>
        </row>
        <row r="27">
          <cell r="D27" t="str">
            <v>Краснооктябрьский муниципальный район</v>
          </cell>
        </row>
        <row r="28">
          <cell r="D28" t="str">
            <v>Кстовский муниципальный район</v>
          </cell>
        </row>
        <row r="29">
          <cell r="D29" t="str">
            <v>Кулебакский муниципальный район</v>
          </cell>
        </row>
        <row r="30">
          <cell r="D30" t="str">
            <v>Лукояновский муниципальный район</v>
          </cell>
        </row>
        <row r="31">
          <cell r="D31" t="str">
            <v>Лысковский муниципальный район</v>
          </cell>
        </row>
        <row r="32">
          <cell r="D32" t="str">
            <v>Навашинский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Первомайский муниципальный район</v>
          </cell>
        </row>
        <row r="35">
          <cell r="D35" t="str">
            <v>Перевозский муниципальный район</v>
          </cell>
        </row>
        <row r="36">
          <cell r="D36" t="str">
            <v>Пильнинский муниципальный район</v>
          </cell>
        </row>
        <row r="37">
          <cell r="D37" t="str">
            <v>Починковский муниципальный район</v>
          </cell>
        </row>
        <row r="38">
          <cell r="D38" t="str">
            <v>Сергачский муниципальный район</v>
          </cell>
        </row>
        <row r="39">
          <cell r="D39" t="str">
            <v>Сеченовский муниципальный район</v>
          </cell>
        </row>
        <row r="40">
          <cell r="D40" t="str">
            <v>Сокольский муниципальный район</v>
          </cell>
        </row>
        <row r="41">
          <cell r="D41" t="str">
            <v>Сосновский муниципальный район</v>
          </cell>
        </row>
        <row r="42">
          <cell r="D42" t="str">
            <v>Спасский муниципальный район</v>
          </cell>
        </row>
        <row r="43">
          <cell r="D43" t="str">
            <v>Тонкинский муниципальный район</v>
          </cell>
        </row>
        <row r="44">
          <cell r="D44" t="str">
            <v>Тоншаевский муниципальный район</v>
          </cell>
        </row>
        <row r="45">
          <cell r="D45" t="str">
            <v>Уренский муниципальный район</v>
          </cell>
        </row>
        <row r="46">
          <cell r="D46" t="str">
            <v>Чкаловский муниципальный район</v>
          </cell>
        </row>
        <row r="47">
          <cell r="D47" t="str">
            <v>Шарангский муниципальный район</v>
          </cell>
        </row>
        <row r="48">
          <cell r="D48" t="str">
            <v>Шатковский муниципальный район</v>
          </cell>
        </row>
        <row r="49">
          <cell r="D49" t="str">
            <v>Шахунский муниципальный район</v>
          </cell>
        </row>
        <row r="50">
          <cell r="D50" t="str">
            <v>город Бор</v>
          </cell>
        </row>
        <row r="51">
          <cell r="D51" t="str">
            <v>город Выкса</v>
          </cell>
        </row>
        <row r="52">
          <cell r="D52" t="str">
            <v>город Саров</v>
          </cell>
        </row>
        <row r="53">
          <cell r="D53" t="str">
            <v>город Семеновский</v>
          </cell>
        </row>
        <row r="107">
          <cell r="B107" t="str">
            <v>Володарский муниципальный район</v>
          </cell>
        </row>
        <row r="108">
          <cell r="B108" t="str">
            <v>Город Володарск</v>
          </cell>
        </row>
        <row r="109">
          <cell r="B109" t="str">
            <v>Золинский сельсовет</v>
          </cell>
        </row>
        <row r="110">
          <cell r="B110" t="str">
            <v>Ильинский сельсовет</v>
          </cell>
        </row>
        <row r="111">
          <cell r="B111" t="str">
            <v>Мулинский сельсовет</v>
          </cell>
        </row>
        <row r="112">
          <cell r="B112" t="str">
            <v>Рабочий поселок Ильиногорск</v>
          </cell>
        </row>
        <row r="113">
          <cell r="B113" t="str">
            <v>Рабочий поселок Красная Горка</v>
          </cell>
        </row>
        <row r="114">
          <cell r="B114" t="str">
            <v>Рабочий поселок Решетиха</v>
          </cell>
        </row>
        <row r="115">
          <cell r="B115" t="str">
            <v>Рабочий поселок Смолино</v>
          </cell>
        </row>
        <row r="116">
          <cell r="B116" t="str">
            <v>Рабочий поселок Фролищи</v>
          </cell>
        </row>
        <row r="117">
          <cell r="B117" t="str">
            <v>Рабочий поселок Центральный</v>
          </cell>
        </row>
        <row r="118">
          <cell r="B118" t="str">
            <v>Рабочий поселок Юганец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-я"/>
      <sheetName val="Соответствие критериям"/>
      <sheetName val="Баланс энергии"/>
      <sheetName val="Баланс энергии (транзит)"/>
      <sheetName val="Баланс мощности"/>
      <sheetName val="УЕ ВЛЭП  2017-2024"/>
      <sheetName val="УЕ ТП 2017-2024"/>
      <sheetName val="Подконтрольные расходы"/>
      <sheetName val="материалы"/>
      <sheetName val="план ремонтов"/>
      <sheetName val="Сводная ремонт"/>
      <sheetName val="П.1.16. оплата труда ОПР"/>
      <sheetName val="Цеховые расходы"/>
      <sheetName val="Общеэксплуатационные расходы "/>
      <sheetName val="Др проч"/>
      <sheetName val="Расходы по кол дог"/>
      <sheetName val="Расчет аморт. max срок "/>
      <sheetName val="Ввод выбытие ОС  "/>
      <sheetName val="Свод по амортизации"/>
      <sheetName val="Страховые взносы"/>
      <sheetName val="Расходы рег. орг-ий"/>
      <sheetName val="Аренда имущества"/>
      <sheetName val="Плата за землю"/>
      <sheetName val="Транспортный налог"/>
      <sheetName val="Налог на имущество"/>
      <sheetName val="Налог на прибыль"/>
      <sheetName val="Негативное возд. на окр. среду "/>
      <sheetName val="Услуги ФСК"/>
      <sheetName val="Прочие НР"/>
      <sheetName val=" КВЛ"/>
      <sheetName val="Выпадающий доход"/>
      <sheetName val="Расчет выпадающих до 15 кВт"/>
      <sheetName val="Расчет выпадающих до 150 кВт"/>
      <sheetName val="СВОД по % по рассрочке"/>
      <sheetName val="Заявитель1"/>
      <sheetName val="Заявитель2"/>
      <sheetName val="Заявитель3"/>
      <sheetName val="Заявитель4"/>
      <sheetName val="Возврат заемных средств"/>
      <sheetName val="Корр. ПР"/>
      <sheetName val="Корр. ПО"/>
      <sheetName val="Корр.НВВ"/>
      <sheetName val="Корр. НР"/>
      <sheetName val="Корр. ИП"/>
      <sheetName val="Корр. КНК"/>
      <sheetName val="НВВ для шаблона ЕИАС предел"/>
      <sheetName val="НВВ для шаблона ЕИАС отчет"/>
      <sheetName val="НВВ по данным экспертов"/>
      <sheetName val=" НВВ содержание"/>
      <sheetName val="НВВ на потери"/>
      <sheetName val="Смета общая НВВ (эксперты)"/>
      <sheetName val="НВВ по данным предпр."/>
      <sheetName val="Смета общая НВВ (предпр)"/>
      <sheetName val="Тарифы"/>
      <sheetName val="Форма 1.1"/>
      <sheetName val="Форма 1.2"/>
      <sheetName val="Форма 2.1"/>
      <sheetName val="Форма 2.2"/>
      <sheetName val="форма 2.3"/>
      <sheetName val="форма 2.4"/>
      <sheetName val="форма 3 "/>
      <sheetName val="долг. параметры"/>
      <sheetName val="ОРЕХ"/>
      <sheetName val="Шаблон ПСО 2020-2024"/>
      <sheetName val="Оглавление"/>
    </sheetNames>
    <definedNames>
      <definedName name="NotesHyp"/>
      <definedName name="US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TEHSHEET"/>
      <sheetName val="modUpdTemplMain"/>
      <sheetName val="AllSheetsInThisWorkbook"/>
      <sheetName val="REESTR_OREM_SUBJ"/>
      <sheetName val="REESTR_OREM_CONS"/>
      <sheetName val="REESTR_ORG"/>
      <sheetName val="REESTR_FILTERED"/>
      <sheetName val="modCommandButton"/>
      <sheetName val="modReestr"/>
      <sheetName val="modProv"/>
      <sheetName val="modChange"/>
      <sheetName val="modfrmReestr"/>
      <sheetName val="modList01"/>
      <sheetName val="modfrmReestrOREM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F10">
            <v>2013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ЕСН"/>
      <sheetName val="материалы"/>
      <sheetName val="Ремонты 2010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  <sheetName val="Анализ 2008 года"/>
      <sheetName val="Assumptions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25.588999999999999</v>
          </cell>
          <cell r="E8">
            <v>0</v>
          </cell>
          <cell r="F8">
            <v>25.588999999999999</v>
          </cell>
          <cell r="G8">
            <v>14.7571353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25.588999999999999</v>
          </cell>
          <cell r="G9">
            <v>14.7571353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/>
      <sheetData sheetId="3">
        <row r="38">
          <cell r="G38">
            <v>60.6</v>
          </cell>
        </row>
        <row r="43">
          <cell r="G43">
            <v>6</v>
          </cell>
        </row>
        <row r="44">
          <cell r="G44">
            <v>48</v>
          </cell>
        </row>
      </sheetData>
      <sheetData sheetId="4"/>
      <sheetData sheetId="5">
        <row r="13">
          <cell r="D13">
            <v>41.7</v>
          </cell>
          <cell r="I13">
            <v>0</v>
          </cell>
        </row>
        <row r="17">
          <cell r="D17">
            <v>1344.2</v>
          </cell>
          <cell r="I17">
            <v>0</v>
          </cell>
        </row>
        <row r="22">
          <cell r="D22">
            <v>2516.5</v>
          </cell>
          <cell r="I22">
            <v>8.8000000000000007</v>
          </cell>
        </row>
        <row r="23">
          <cell r="D23">
            <v>332.9</v>
          </cell>
          <cell r="I23">
            <v>4.0999999999999996</v>
          </cell>
        </row>
      </sheetData>
      <sheetData sheetId="6">
        <row r="8">
          <cell r="C8">
            <v>4235.3</v>
          </cell>
          <cell r="D8">
            <v>4235.3</v>
          </cell>
          <cell r="E8">
            <v>4235.3</v>
          </cell>
          <cell r="F8">
            <v>4235.3</v>
          </cell>
          <cell r="G8">
            <v>4235.3</v>
          </cell>
        </row>
        <row r="14">
          <cell r="C14">
            <v>72.900000000000006</v>
          </cell>
          <cell r="D14">
            <v>13.1</v>
          </cell>
          <cell r="E14">
            <v>72.900000000000006</v>
          </cell>
          <cell r="F14">
            <v>12.9</v>
          </cell>
          <cell r="G14">
            <v>12.9</v>
          </cell>
        </row>
      </sheetData>
      <sheetData sheetId="7">
        <row r="8">
          <cell r="C8">
            <v>12</v>
          </cell>
          <cell r="D8">
            <v>16</v>
          </cell>
          <cell r="E8">
            <v>12</v>
          </cell>
          <cell r="F8">
            <v>16</v>
          </cell>
          <cell r="G8">
            <v>16</v>
          </cell>
        </row>
        <row r="10">
          <cell r="D10">
            <v>2500</v>
          </cell>
          <cell r="F10">
            <v>4330</v>
          </cell>
          <cell r="G10">
            <v>4330</v>
          </cell>
        </row>
        <row r="15">
          <cell r="G15">
            <v>1.0349999999999999</v>
          </cell>
        </row>
        <row r="16">
          <cell r="D16">
            <v>750</v>
          </cell>
          <cell r="F16">
            <v>3689.2</v>
          </cell>
        </row>
        <row r="19">
          <cell r="D19">
            <v>2193.75</v>
          </cell>
        </row>
        <row r="29">
          <cell r="C29">
            <v>9842.2999999999993</v>
          </cell>
          <cell r="E29">
            <v>11141.4</v>
          </cell>
        </row>
        <row r="30">
          <cell r="C30">
            <v>1355.3</v>
          </cell>
          <cell r="E30">
            <v>1534.2</v>
          </cell>
        </row>
      </sheetData>
      <sheetData sheetId="8"/>
      <sheetData sheetId="9">
        <row r="10">
          <cell r="A10" t="str">
            <v>кабель</v>
          </cell>
          <cell r="C10">
            <v>70.400000000000006</v>
          </cell>
        </row>
        <row r="11">
          <cell r="A11" t="str">
            <v>провод</v>
          </cell>
          <cell r="C11">
            <v>26.1</v>
          </cell>
        </row>
        <row r="12">
          <cell r="A12" t="str">
            <v>муфты</v>
          </cell>
          <cell r="C12">
            <v>52.3</v>
          </cell>
        </row>
        <row r="13">
          <cell r="A13" t="str">
            <v>счетчики</v>
          </cell>
          <cell r="C13">
            <v>9.6999999999999993</v>
          </cell>
        </row>
        <row r="14">
          <cell r="A14" t="str">
            <v>пускатели магнитные</v>
          </cell>
          <cell r="C14">
            <v>14.6</v>
          </cell>
        </row>
        <row r="15">
          <cell r="A15" t="str">
            <v>автоматические выключатели</v>
          </cell>
          <cell r="C15">
            <v>8.9</v>
          </cell>
        </row>
        <row r="16">
          <cell r="A16" t="str">
            <v>вставки плавкие</v>
          </cell>
          <cell r="C16">
            <v>5.3</v>
          </cell>
        </row>
        <row r="17">
          <cell r="A17" t="str">
            <v>трансформаторы</v>
          </cell>
          <cell r="C17">
            <v>3.1</v>
          </cell>
        </row>
        <row r="19">
          <cell r="E19">
            <v>276.8</v>
          </cell>
          <cell r="F19">
            <v>276.8</v>
          </cell>
        </row>
        <row r="21">
          <cell r="B21">
            <v>255.6</v>
          </cell>
          <cell r="D21">
            <v>276.8</v>
          </cell>
        </row>
      </sheetData>
      <sheetData sheetId="10">
        <row r="3">
          <cell r="A3" t="str">
            <v>План ремонтных работ на 2010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</sheetData>
      <sheetData sheetId="11"/>
      <sheetData sheetId="12">
        <row r="3">
          <cell r="A3" t="str">
            <v>Прочие прямые расходы, связанные с передачей электрической энергии _______________________  на 2010 г.</v>
          </cell>
        </row>
        <row r="11">
          <cell r="A11" t="str">
            <v>Аренда подстанции</v>
          </cell>
          <cell r="B11">
            <v>50.8</v>
          </cell>
          <cell r="C11">
            <v>50.8</v>
          </cell>
          <cell r="E11">
            <v>60</v>
          </cell>
          <cell r="F11">
            <v>60</v>
          </cell>
        </row>
        <row r="12">
          <cell r="A12" t="str">
            <v>Экспертиза тарифов</v>
          </cell>
          <cell r="B12">
            <v>45</v>
          </cell>
          <cell r="C12">
            <v>45</v>
          </cell>
          <cell r="E12">
            <v>54.1</v>
          </cell>
          <cell r="F12">
            <v>54.1</v>
          </cell>
        </row>
        <row r="13">
          <cell r="A13" t="str">
            <v>Расчет норм. технолог. потерь</v>
          </cell>
          <cell r="B13">
            <v>0</v>
          </cell>
          <cell r="C13">
            <v>43.3</v>
          </cell>
          <cell r="E13">
            <v>43.3</v>
          </cell>
          <cell r="F13">
            <v>43.3</v>
          </cell>
        </row>
        <row r="14">
          <cell r="A14" t="str">
            <v>Экспертиза норматив. технолог. потерь</v>
          </cell>
          <cell r="B14">
            <v>31.4</v>
          </cell>
          <cell r="C14">
            <v>49.6</v>
          </cell>
          <cell r="E14">
            <v>49.6</v>
          </cell>
          <cell r="F14">
            <v>49.6</v>
          </cell>
        </row>
        <row r="15">
          <cell r="A15" t="str">
            <v>Услуги сторонних организаций</v>
          </cell>
          <cell r="B15">
            <v>87.9</v>
          </cell>
          <cell r="C15">
            <v>26.2</v>
          </cell>
          <cell r="E15">
            <v>29.1</v>
          </cell>
          <cell r="F15">
            <v>32</v>
          </cell>
        </row>
        <row r="17">
          <cell r="D17">
            <v>180</v>
          </cell>
        </row>
      </sheetData>
      <sheetData sheetId="13">
        <row r="3">
          <cell r="A3" t="str">
            <v>Цеховые расходы _______________________________  на 2010 г.</v>
          </cell>
        </row>
        <row r="11">
          <cell r="A11" t="str">
            <v>введите название</v>
          </cell>
        </row>
        <row r="12">
          <cell r="A12" t="str">
            <v>Оплата труда ИТР, МОП</v>
          </cell>
          <cell r="C12">
            <v>250.8</v>
          </cell>
          <cell r="E12">
            <v>272.39999999999998</v>
          </cell>
          <cell r="F12">
            <v>344.4</v>
          </cell>
        </row>
        <row r="13">
          <cell r="A13" t="str">
            <v>Отчисления на социальные нужды</v>
          </cell>
          <cell r="C13">
            <v>68.5</v>
          </cell>
          <cell r="E13">
            <v>74.400000000000006</v>
          </cell>
          <cell r="F13">
            <v>94</v>
          </cell>
        </row>
        <row r="14">
          <cell r="A14" t="str">
            <v>Амортизация зданий, сооружений</v>
          </cell>
          <cell r="C14">
            <v>27.2</v>
          </cell>
          <cell r="E14">
            <v>27.2</v>
          </cell>
          <cell r="F14">
            <v>27.2</v>
          </cell>
        </row>
        <row r="15">
          <cell r="A15" t="str">
            <v>Отопление, вода, хоз. стоки</v>
          </cell>
          <cell r="C15">
            <v>81.900000000000006</v>
          </cell>
          <cell r="E15">
            <v>133.9</v>
          </cell>
          <cell r="F15">
            <v>160.1</v>
          </cell>
        </row>
        <row r="16">
          <cell r="A16" t="str">
            <v>Электроэнергия</v>
          </cell>
          <cell r="C16">
            <v>131.4</v>
          </cell>
          <cell r="E16">
            <v>229.5</v>
          </cell>
          <cell r="F16">
            <v>263.25</v>
          </cell>
        </row>
        <row r="17">
          <cell r="A17" t="str">
            <v>Спецодежда</v>
          </cell>
          <cell r="C17">
            <v>12.2</v>
          </cell>
          <cell r="E17">
            <v>13.4</v>
          </cell>
          <cell r="F17">
            <v>13.4</v>
          </cell>
        </row>
        <row r="18">
          <cell r="A18" t="str">
            <v>Услуги цехов завода</v>
          </cell>
          <cell r="C18">
            <v>291.89999999999998</v>
          </cell>
          <cell r="E18">
            <v>296.10000000000002</v>
          </cell>
          <cell r="F18">
            <v>296.10000000000002</v>
          </cell>
        </row>
        <row r="21">
          <cell r="A21" t="str">
            <v>введите название</v>
          </cell>
        </row>
        <row r="23">
          <cell r="B23">
            <v>1019.1</v>
          </cell>
          <cell r="D23">
            <v>1161.8</v>
          </cell>
        </row>
      </sheetData>
      <sheetData sheetId="14">
        <row r="3">
          <cell r="A3" t="str">
            <v>Общеэксплуатационные расходы _________________________  на 2010 г.</v>
          </cell>
        </row>
        <row r="11">
          <cell r="A11" t="str">
            <v>введите название</v>
          </cell>
        </row>
        <row r="12">
          <cell r="A12" t="str">
            <v>Общеэксплуатационные расходы</v>
          </cell>
          <cell r="C12">
            <v>495.8</v>
          </cell>
          <cell r="E12">
            <v>679.4</v>
          </cell>
          <cell r="F12">
            <v>679.4</v>
          </cell>
        </row>
        <row r="13">
          <cell r="A13" t="str">
            <v>введите название</v>
          </cell>
        </row>
        <row r="15">
          <cell r="B15">
            <v>627.29999999999995</v>
          </cell>
          <cell r="D15">
            <v>679.4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2010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6">
          <cell r="A16" t="str">
            <v>объект</v>
          </cell>
        </row>
        <row r="17">
          <cell r="A17" t="str">
            <v>объект</v>
          </cell>
        </row>
        <row r="20">
          <cell r="A20" t="str">
            <v>объект</v>
          </cell>
        </row>
        <row r="21">
          <cell r="A21" t="str">
            <v>объект</v>
          </cell>
        </row>
        <row r="24">
          <cell r="A24" t="str">
            <v>объект</v>
          </cell>
        </row>
        <row r="25">
          <cell r="A25" t="str">
            <v>объект</v>
          </cell>
        </row>
        <row r="28">
          <cell r="A28" t="str">
            <v>объект</v>
          </cell>
        </row>
        <row r="29">
          <cell r="A29" t="str">
            <v>объект</v>
          </cell>
        </row>
        <row r="32">
          <cell r="A32" t="str">
            <v>объект, га</v>
          </cell>
        </row>
        <row r="33">
          <cell r="A33" t="str">
            <v>объект</v>
          </cell>
        </row>
        <row r="36">
          <cell r="A36" t="str">
            <v>объект</v>
          </cell>
        </row>
        <row r="37">
          <cell r="A37" t="str">
            <v>объект</v>
          </cell>
        </row>
      </sheetData>
      <sheetData sheetId="16">
        <row r="3">
          <cell r="A3" t="str">
            <v>Расходы на капитальные вложения _____________  на 2010 г.</v>
          </cell>
        </row>
        <row r="8">
          <cell r="B8">
            <v>72.900000000000006</v>
          </cell>
          <cell r="C8">
            <v>13.1</v>
          </cell>
          <cell r="D8">
            <v>72.900000000000006</v>
          </cell>
          <cell r="E8">
            <v>12.9</v>
          </cell>
        </row>
        <row r="9">
          <cell r="B9">
            <v>72.900000000000006</v>
          </cell>
          <cell r="C9">
            <v>13.1</v>
          </cell>
          <cell r="D9">
            <v>72.900000000000006</v>
          </cell>
          <cell r="E9">
            <v>12.9</v>
          </cell>
        </row>
      </sheetData>
      <sheetData sheetId="17">
        <row r="3">
          <cell r="A3" t="str">
            <v>Расходы социального характера _____________  на 2010 г.</v>
          </cell>
        </row>
        <row r="10">
          <cell r="A10" t="str">
            <v>введите название</v>
          </cell>
        </row>
        <row r="11">
          <cell r="A11" t="str">
            <v>премия к 8 Марта</v>
          </cell>
          <cell r="C11">
            <v>3</v>
          </cell>
          <cell r="E11">
            <v>2</v>
          </cell>
          <cell r="F11">
            <v>3</v>
          </cell>
        </row>
        <row r="12">
          <cell r="A12" t="str">
            <v>премия к 23 февраля</v>
          </cell>
          <cell r="C12">
            <v>0</v>
          </cell>
          <cell r="E12">
            <v>0</v>
          </cell>
          <cell r="F12">
            <v>1.8</v>
          </cell>
        </row>
        <row r="13">
          <cell r="A13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на лечение</v>
          </cell>
          <cell r="C17">
            <v>8.5</v>
          </cell>
          <cell r="E17">
            <v>15</v>
          </cell>
          <cell r="F17">
            <v>18</v>
          </cell>
        </row>
        <row r="18">
          <cell r="A18" t="str">
            <v>подарки детям к Новому году</v>
          </cell>
          <cell r="C18">
            <v>1.75</v>
          </cell>
          <cell r="E18">
            <v>2.1</v>
          </cell>
          <cell r="F18">
            <v>1.75</v>
          </cell>
        </row>
        <row r="19">
          <cell r="A19" t="str">
            <v>введите название</v>
          </cell>
        </row>
        <row r="21">
          <cell r="C21">
            <v>72</v>
          </cell>
          <cell r="E21">
            <v>96</v>
          </cell>
          <cell r="F21">
            <v>110.4</v>
          </cell>
        </row>
        <row r="23">
          <cell r="A23" t="str">
            <v>введите название</v>
          </cell>
        </row>
        <row r="24">
          <cell r="A24" t="str">
            <v>введите название</v>
          </cell>
        </row>
        <row r="26">
          <cell r="B26">
            <v>97.8</v>
          </cell>
          <cell r="D26">
            <v>105.9</v>
          </cell>
        </row>
      </sheetData>
      <sheetData sheetId="18">
        <row r="8">
          <cell r="C8">
            <v>1483.1</v>
          </cell>
          <cell r="E8">
            <v>1442.9</v>
          </cell>
          <cell r="F8">
            <v>1402.8</v>
          </cell>
        </row>
        <row r="9">
          <cell r="C9">
            <v>2.1999999999999999E-2</v>
          </cell>
          <cell r="E9">
            <v>2.1999999999999999E-2</v>
          </cell>
          <cell r="F9">
            <v>2.1999999999999999E-2</v>
          </cell>
        </row>
        <row r="10">
          <cell r="B10">
            <v>35.799999999999997</v>
          </cell>
          <cell r="D10">
            <v>35.799999999999997</v>
          </cell>
        </row>
        <row r="13">
          <cell r="F13">
            <v>1.18</v>
          </cell>
        </row>
        <row r="14">
          <cell r="F14">
            <v>0.46</v>
          </cell>
        </row>
        <row r="15">
          <cell r="F15">
            <v>29.22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  <row r="15">
          <cell r="C15">
            <v>38.4</v>
          </cell>
          <cell r="D15">
            <v>8.8000000000000007</v>
          </cell>
          <cell r="E15">
            <v>38.4</v>
          </cell>
          <cell r="F15">
            <v>8.8000000000000007</v>
          </cell>
        </row>
        <row r="16">
          <cell r="C16">
            <v>7</v>
          </cell>
          <cell r="D16">
            <v>4.3</v>
          </cell>
          <cell r="E16">
            <v>7</v>
          </cell>
          <cell r="F16">
            <v>4.0999999999999996</v>
          </cell>
        </row>
        <row r="23">
          <cell r="C23">
            <v>-695.9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материалы"/>
      <sheetName val="Ремонты 2010"/>
      <sheetName val="Ремонты 2011"/>
      <sheetName val="Ремонты 2012"/>
      <sheetName val="Сводная ремонт"/>
      <sheetName val="численность"/>
      <sheetName val="П.1.16. оплата труда ОПР"/>
      <sheetName val="П.1.16. оплата труда ППП"/>
      <sheetName val="фактич зароботная плата"/>
      <sheetName val="УПХ"/>
      <sheetName val="УНПХ"/>
      <sheetName val="Страхов"/>
      <sheetName val="Обуч"/>
      <sheetName val="ОТ и ТБ"/>
      <sheetName val="Команд"/>
      <sheetName val="Услуги банков"/>
      <sheetName val="Др проч"/>
      <sheetName val="соц характер"/>
      <sheetName val="другие расходы прибыль"/>
      <sheetName val="Аренда им"/>
      <sheetName val="Пл за Зем"/>
      <sheetName val="Транспортн"/>
      <sheetName val="Экол пл"/>
      <sheetName val="Н на Им"/>
      <sheetName val="Ввод выбытие 2012"/>
      <sheetName val="Ввод выбытие 2013"/>
      <sheetName val="Ввод выбытие 2014"/>
      <sheetName val="Ввод выбытие 2015"/>
      <sheetName val="Ввод выбытие 2016"/>
      <sheetName val="Расчет амортизации"/>
      <sheetName val="П.1.17"/>
      <sheetName val=" КВЛ 2010"/>
      <sheetName val=" КВЛ 2011"/>
      <sheetName val=" КВЛ 2012"/>
      <sheetName val=" КВЛ 2013"/>
      <sheetName val=" КВЛ 2014"/>
      <sheetName val=" КВЛ 2015"/>
      <sheetName val=" КВЛ 2016"/>
      <sheetName val="КВЛ Сводная "/>
      <sheetName val="Прочие НР"/>
      <sheetName val="Страх. взносы"/>
      <sheetName val="Налог УСН"/>
      <sheetName val="Выпадающие и избыток"/>
      <sheetName val=" НВВ передача"/>
      <sheetName val="НВВ по дан. предпр."/>
      <sheetName val="НВВ по дан.экспертов"/>
      <sheetName val="Смета итоговая по данным орг."/>
      <sheetName val="TEHSHEET"/>
      <sheetName val="Смета итоговая по дан. эксп."/>
      <sheetName val="ООО Горэнерго 2012 УСН 2 по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9">
          <cell r="H19">
            <v>0.50000421347920088</v>
          </cell>
        </row>
      </sheetData>
      <sheetData sheetId="12"/>
      <sheetData sheetId="13"/>
      <sheetData sheetId="14">
        <row r="14">
          <cell r="A14" t="str">
            <v>Услуги испытательной электротехнической лаборатории Гороховецкий колледж</v>
          </cell>
        </row>
        <row r="15">
          <cell r="A15" t="str">
            <v>Испытания ООО "Электростандарт"</v>
          </cell>
        </row>
        <row r="16">
          <cell r="A16" t="str">
            <v>договор  с _____ от_____№  __ на_________</v>
          </cell>
        </row>
        <row r="17">
          <cell r="A17" t="str">
            <v>договор  с _____ от_____№  __ на_________</v>
          </cell>
        </row>
        <row r="18">
          <cell r="A18" t="str">
            <v>договор  с _____ от_____№  __ на_________</v>
          </cell>
        </row>
        <row r="24">
          <cell r="A24" t="str">
            <v>договор  с _____ от_____№  __ на_________</v>
          </cell>
        </row>
        <row r="47">
          <cell r="A47" t="str">
            <v>ЗАО "Роскоммунэнерго"</v>
          </cell>
          <cell r="C47">
            <v>32.01576</v>
          </cell>
          <cell r="E47">
            <v>34.526000000000003</v>
          </cell>
          <cell r="F47">
            <v>37.232999999999997</v>
          </cell>
        </row>
      </sheetData>
      <sheetData sheetId="15">
        <row r="39">
          <cell r="C39">
            <v>0.8</v>
          </cell>
          <cell r="E39">
            <v>1.4</v>
          </cell>
          <cell r="F39">
            <v>1.5</v>
          </cell>
        </row>
        <row r="40">
          <cell r="C40">
            <v>1.0663400000000001</v>
          </cell>
          <cell r="E40">
            <v>7.2</v>
          </cell>
          <cell r="F40">
            <v>7.7759999999999998</v>
          </cell>
        </row>
        <row r="43">
          <cell r="A43" t="str">
            <v>договор  с ЗАО "Техкранэнерго" от 21.05.2010 г. № 659 на Биотестирование отходов производства и потребления</v>
          </cell>
          <cell r="C43">
            <v>4.13</v>
          </cell>
          <cell r="E43">
            <v>0</v>
          </cell>
          <cell r="F43">
            <v>0</v>
          </cell>
        </row>
        <row r="44">
          <cell r="A44" t="str">
            <v>договор  с _____ от_____№  __ на_________</v>
          </cell>
        </row>
        <row r="47">
          <cell r="A47" t="str">
            <v>договор  с _____ от_____№  __ на_________</v>
          </cell>
        </row>
        <row r="48">
          <cell r="A48" t="str">
            <v>договор  с _____ от_____№  __ на_________</v>
          </cell>
        </row>
      </sheetData>
      <sheetData sheetId="16"/>
      <sheetData sheetId="17"/>
      <sheetData sheetId="18"/>
      <sheetData sheetId="19"/>
      <sheetData sheetId="20"/>
      <sheetData sheetId="21">
        <row r="13">
          <cell r="G13">
            <v>67.538587194000002</v>
          </cell>
        </row>
      </sheetData>
      <sheetData sheetId="22">
        <row r="24">
          <cell r="G24">
            <v>47.832547263279999</v>
          </cell>
        </row>
      </sheetData>
      <sheetData sheetId="23"/>
      <sheetData sheetId="24"/>
      <sheetData sheetId="25"/>
      <sheetData sheetId="26">
        <row r="14">
          <cell r="G14">
            <v>13.49</v>
          </cell>
        </row>
      </sheetData>
      <sheetData sheetId="27">
        <row r="11">
          <cell r="G11">
            <v>4.525256983240223E-2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>
        <row r="15">
          <cell r="H15">
            <v>70.15058333333333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0">
          <cell r="H20">
            <v>2564.6173198576989</v>
          </cell>
        </row>
      </sheetData>
      <sheetData sheetId="46"/>
      <sheetData sheetId="47"/>
      <sheetData sheetId="48"/>
      <sheetData sheetId="49"/>
      <sheetData sheetId="50">
        <row r="72">
          <cell r="E72">
            <v>244.4938477428517</v>
          </cell>
        </row>
      </sheetData>
      <sheetData sheetId="51"/>
      <sheetData sheetId="52">
        <row r="7">
          <cell r="E7" t="str">
            <v>Январь</v>
          </cell>
        </row>
      </sheetData>
      <sheetData sheetId="53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modProv"/>
      <sheetName val="Инструкция"/>
      <sheetName val="Обновление"/>
      <sheetName val="Лог обновления"/>
      <sheetName val="Титульный"/>
      <sheetName val="Справочники"/>
      <sheetName val="P2.1 У.Е. 2014"/>
      <sheetName val="P2.2 У.Е. 2014"/>
      <sheetName val="4 баланс ээ"/>
      <sheetName val="5 баланс мощности"/>
      <sheetName val="6 баланс мощности"/>
      <sheetName val="НВВ РСК 2014 (I пол) МИН"/>
      <sheetName val="НВВ РСК 2014 (II пол) МИН"/>
      <sheetName val="НВВ РСК 2014 МИН"/>
      <sheetName val="НВВ РСК 2014 (I пол) МАКС"/>
      <sheetName val="НВВ РСК 2014 (II пол) МАКС"/>
      <sheetName val="НВВ РСК 2014 МАКС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расх. по RAB (13-17)корр"/>
      <sheetName val="Расчет НВВ по RAB (13-17)корр"/>
      <sheetName val="Расчет расх. по RAB (13-17)согл"/>
      <sheetName val="Расчет НВВ по RAB (13-17)согл"/>
      <sheetName val="Расчет НВВ"/>
      <sheetName val="Расчет НВВ РСК - индексация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modUpdTemplMain"/>
      <sheetName val="REESTR_ORG"/>
      <sheetName val="modfrmReestr"/>
      <sheetName val="modReestr"/>
      <sheetName val="modList08"/>
      <sheetName val="modList00"/>
      <sheetName val="REESTR_MO"/>
      <sheetName val="Баланс энергии"/>
      <sheetName val="УПХ"/>
      <sheetName val="УНПХ"/>
      <sheetName val="Транспортн"/>
      <sheetName val="Баланс мощности"/>
      <sheetName val="Страхов"/>
      <sheetName val=" КВЛ 2012"/>
      <sheetName val="П.1.16. оплата труда ОПР"/>
      <sheetName val="Ремонты 2010"/>
      <sheetName val="общеэксплуатационные"/>
      <sheetName val="п.1.20. расшифровка квл 2010"/>
      <sheetName val="соц характер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Владимирская область</v>
          </cell>
        </row>
      </sheetData>
      <sheetData sheetId="6">
        <row r="22">
          <cell r="I22" t="str">
            <v>ООО "Электросистемы"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аморт. max срок  (2)"/>
      <sheetName val="амортизация 1 квартал"/>
    </sheetNames>
    <definedNames>
      <definedName name="P5_SC_PROT7" refersTo="#ССЫЛКА!"/>
    </defined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-я"/>
      <sheetName val="Соответствие критериям"/>
      <sheetName val="Баланс энергии"/>
      <sheetName val="Баланс мощности"/>
      <sheetName val="УЕ ВЛЭП 2015-2018"/>
      <sheetName val="УЕ ТП 2015-2018"/>
      <sheetName val="Подконтрольные расходы"/>
      <sheetName val="Расчет аморт. max срок  (эксп)"/>
      <sheetName val="Ввод выбытие ОС  "/>
      <sheetName val="Расчет аморт. max срок "/>
      <sheetName val="Справка по ОС"/>
      <sheetName val="Свод по амортизации"/>
      <sheetName val="Отчислен во внебюдж фонды"/>
      <sheetName val="Расходы рег. орг-ий"/>
      <sheetName val="Аренда имущества"/>
      <sheetName val="Плата за землю"/>
      <sheetName val="Транспортный налог"/>
      <sheetName val="Налог на имущество"/>
      <sheetName val="Налог на прибыль"/>
      <sheetName val="Негативное воздействие на ОС"/>
      <sheetName val="Услуги ФСК"/>
      <sheetName val="Прочие НР"/>
      <sheetName val=" КВЛ"/>
      <sheetName val="Выпадающий доход"/>
      <sheetName val="вып. ДЦТ"/>
      <sheetName val="Расчет выпадающих до 15 кВт экс"/>
      <sheetName val="Расчет выпадающих до 15 кВт"/>
      <sheetName val="Расчет выпадающих до 150 кВт"/>
      <sheetName val="СВОД по % по рассрочке"/>
      <sheetName val="Заявитель1"/>
      <sheetName val="Заявитель2"/>
      <sheetName val="Заявитель3"/>
      <sheetName val="Заявитель4"/>
      <sheetName val="Возврат заемных средств"/>
      <sheetName val="Корр. ПР"/>
      <sheetName val="Корр. ПО"/>
      <sheetName val="Корр. НР"/>
      <sheetName val="Корр. ИП"/>
      <sheetName val="Корр. КНК"/>
      <sheetName val=" НВВ содержание"/>
      <sheetName val="НВВ по данным предпр."/>
      <sheetName val="НВВ по данным экспертов"/>
      <sheetName val="НВВ на потери"/>
      <sheetName val="НВВ для шаблона ЕИАС"/>
      <sheetName val="Таблица № 8.2. "/>
      <sheetName val="Тарифы"/>
      <sheetName val="Форма 1.1"/>
      <sheetName val="Форма 1.2"/>
      <sheetName val="Форма 2.1"/>
      <sheetName val="Форма 2.2"/>
      <sheetName val="форма 2.3"/>
      <sheetName val="форма 2.4"/>
      <sheetName val="форма 3 "/>
      <sheetName val="Выбор оценочного балла"/>
      <sheetName val="2016"/>
      <sheetName val="2017"/>
      <sheetName val="анализ бух баланса"/>
      <sheetName val="анализ"/>
    </sheetNames>
    <sheetDataSet>
      <sheetData sheetId="0" refreshError="1"/>
      <sheetData sheetId="1">
        <row r="9">
          <cell r="C9" t="str">
            <v>ООО «Костеревские городские электрические сети»</v>
          </cell>
        </row>
      </sheetData>
      <sheetData sheetId="2" refreshError="1"/>
      <sheetData sheetId="3">
        <row r="9">
          <cell r="C9">
            <v>52.018500000000003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7">
          <cell r="E47">
            <v>45185.227341184713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  <sheetName val=" НВВ передача"/>
      <sheetName val="Данные"/>
      <sheetName val="П2.1"/>
      <sheetName val="УПХ"/>
      <sheetName val="УНПХ"/>
      <sheetName val="Страхов"/>
      <sheetName val="П.1.16. оплата труда ОПР"/>
      <sheetName val="Титульный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эл ст"/>
      <sheetName val="Заголовок"/>
      <sheetName val="6"/>
      <sheetName val="Справочники"/>
      <sheetName val="Закупки"/>
      <sheetName val="Макро"/>
      <sheetName val="УЗ-22(2002)"/>
      <sheetName val="УЗ-21(1кв.) (2)"/>
      <sheetName val="УЗ-21(2002)"/>
      <sheetName val="УЗ-22(3кв.) (2)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ETС"/>
      <sheetName val="Исходные данные и тариф ЭЛЕКТР"/>
      <sheetName val="Детализация"/>
      <sheetName val="Справочник затрат_СБ"/>
      <sheetName val="Лизинг"/>
      <sheetName val="Классификатор1"/>
      <sheetName val="sapactivexlhiddensheet"/>
      <sheetName val="расшифровка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июнь9"/>
      <sheetName val="Лист1"/>
      <sheetName val="Тарифы _ЗН"/>
      <sheetName val="Тарифы _СК"/>
      <sheetName val="исходные данные"/>
      <sheetName val="Исходные"/>
      <sheetName val="Номенклатура"/>
      <sheetName val="расчет тарифов"/>
      <sheetName val="свод"/>
      <sheetName val="продВ(I)"/>
      <sheetName val="У-Алд_наслегаХранение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Расчёт НВВ по RAB"/>
      <sheetName val="Standard"/>
      <sheetName val="Pricelist"/>
      <sheetName val="ОХЗ КТС"/>
      <sheetName val="Контрагенты"/>
      <sheetName val="EKDEB90"/>
      <sheetName val="Закупки центр"/>
      <sheetName val="УЗ-21(2002):УЗ-22(3кв.) (2)"/>
      <sheetName val="Стр1"/>
      <sheetName val="Список"/>
      <sheetName val="sverxtip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БФ-2-13-П"/>
      <sheetName val="коэфф"/>
      <sheetName val="лист"/>
      <sheetName val="навигация"/>
      <sheetName val="т3"/>
      <sheetName val="регионы"/>
      <sheetName val="на 1 тут"/>
      <sheetName val="Договоры"/>
      <sheetName val="ОПФ"/>
      <sheetName val="ДДС_Статьи"/>
      <sheetName val="сценарные условия ОГК"/>
      <sheetName val="Выгрузка"/>
      <sheetName val="Данные ОАО"/>
      <sheetName val="Прил1"/>
      <sheetName val="содержание2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мониторинг"/>
      <sheetName val="МО"/>
      <sheetName val="лист2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>
        <row r="2">
          <cell r="A2">
            <v>1.0489999999999999</v>
          </cell>
        </row>
      </sheetData>
      <sheetData sheetId="383">
        <row r="2">
          <cell r="A2">
            <v>1.0489999999999999</v>
          </cell>
        </row>
      </sheetData>
      <sheetData sheetId="384">
        <row r="2">
          <cell r="A2">
            <v>1.0489999999999999</v>
          </cell>
        </row>
      </sheetData>
      <sheetData sheetId="385">
        <row r="2">
          <cell r="A2">
            <v>1.0489999999999999</v>
          </cell>
        </row>
      </sheetData>
      <sheetData sheetId="386">
        <row r="2">
          <cell r="A2">
            <v>1.0489999999999999</v>
          </cell>
        </row>
      </sheetData>
      <sheetData sheetId="387">
        <row r="2">
          <cell r="A2">
            <v>1.0489999999999999</v>
          </cell>
        </row>
      </sheetData>
      <sheetData sheetId="388">
        <row r="2">
          <cell r="A2">
            <v>1.0489999999999999</v>
          </cell>
        </row>
      </sheetData>
      <sheetData sheetId="389">
        <row r="2">
          <cell r="A2">
            <v>1.0489999999999999</v>
          </cell>
        </row>
      </sheetData>
      <sheetData sheetId="390">
        <row r="2">
          <cell r="A2">
            <v>1.0489999999999999</v>
          </cell>
        </row>
      </sheetData>
      <sheetData sheetId="391">
        <row r="2">
          <cell r="A2">
            <v>1.0489999999999999</v>
          </cell>
        </row>
      </sheetData>
      <sheetData sheetId="392">
        <row r="2">
          <cell r="A2">
            <v>1.0489999999999999</v>
          </cell>
        </row>
      </sheetData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>
        <row r="2">
          <cell r="A2">
            <v>1.0489999999999999</v>
          </cell>
        </row>
      </sheetData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>
        <row r="2">
          <cell r="A2">
            <v>1.0489999999999999</v>
          </cell>
        </row>
      </sheetData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ВВ по данным экспертов"/>
      <sheetName val="НВВ для шаблона ЕИАС отчет"/>
      <sheetName val="НВВ для шаблона ЕИАС предел"/>
      <sheetName val="Форма 8.1 предприятие"/>
      <sheetName val="Форма 8.1 эксперты"/>
      <sheetName val="Форма 8.3"/>
      <sheetName val="Форма 3.1-3.2"/>
      <sheetName val="TEHSHEET"/>
    </sheetNames>
    <sheetDataSet>
      <sheetData sheetId="0"/>
      <sheetData sheetId="1"/>
      <sheetData sheetId="2"/>
      <sheetData sheetId="3">
        <row r="48">
          <cell r="AB48">
            <v>2295.3166666986072</v>
          </cell>
        </row>
        <row r="52">
          <cell r="P52">
            <v>1493</v>
          </cell>
        </row>
      </sheetData>
      <sheetData sheetId="4">
        <row r="18">
          <cell r="AE18">
            <v>0</v>
          </cell>
          <cell r="AF18">
            <v>0</v>
          </cell>
        </row>
        <row r="19">
          <cell r="P19">
            <v>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mupaes.narod.ru/" TargetMode="External"/><Relationship Id="rId1" Type="http://schemas.openxmlformats.org/officeDocument/2006/relationships/hyperlink" Target="http://www.mupaes.ru/auth/enter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0" tint="-0.249977111117893"/>
  </sheetPr>
  <dimension ref="A1:AB60"/>
  <sheetViews>
    <sheetView topLeftCell="A6" zoomScaleNormal="100" zoomScaleSheetLayoutView="75" workbookViewId="0">
      <pane ySplit="5" topLeftCell="A23" activePane="bottomLeft" state="frozen"/>
      <selection activeCell="A6" sqref="A6"/>
      <selection pane="bottomLeft" activeCell="A25" sqref="A25"/>
    </sheetView>
  </sheetViews>
  <sheetFormatPr defaultRowHeight="13.8" x14ac:dyDescent="0.25"/>
  <cols>
    <col min="1" max="1" width="12.5546875" style="134" customWidth="1"/>
    <col min="2" max="2" width="32.44140625" style="134" customWidth="1"/>
    <col min="3" max="3" width="30.109375" style="134" customWidth="1"/>
    <col min="4" max="4" width="24.5546875" style="134" customWidth="1"/>
    <col min="5" max="5" width="12.88671875" style="134" customWidth="1"/>
    <col min="6" max="6" width="16.33203125" style="134" customWidth="1"/>
    <col min="7" max="7" width="15.109375" style="134" customWidth="1"/>
    <col min="8" max="8" width="16.33203125" style="134" customWidth="1"/>
    <col min="9" max="9" width="17.6640625" style="134" customWidth="1"/>
    <col min="10" max="10" width="70.88671875" style="134" customWidth="1"/>
    <col min="11" max="11" width="45.33203125" style="134" customWidth="1"/>
    <col min="12" max="12" width="14.5546875" style="134" customWidth="1"/>
    <col min="13" max="13" width="13.6640625" style="134" customWidth="1"/>
    <col min="14" max="20" width="11" style="134" customWidth="1"/>
    <col min="21" max="21" width="12.6640625" style="134" customWidth="1"/>
    <col min="22" max="22" width="18.88671875" style="134" customWidth="1"/>
    <col min="23" max="23" width="14.33203125" style="134" customWidth="1"/>
    <col min="24" max="24" width="19.5546875" style="134" customWidth="1"/>
    <col min="25" max="25" width="12.109375" style="134" customWidth="1"/>
    <col min="26" max="26" width="13.88671875" style="134" customWidth="1"/>
    <col min="27" max="27" width="17.88671875" style="134" customWidth="1"/>
    <col min="28" max="28" width="13.6640625" style="134" customWidth="1"/>
    <col min="29" max="158" width="4.88671875" style="134" customWidth="1"/>
    <col min="159" max="252" width="1.44140625" style="134"/>
    <col min="253" max="253" width="12.5546875" style="134" customWidth="1"/>
    <col min="254" max="254" width="32.44140625" style="134" customWidth="1"/>
    <col min="255" max="255" width="30.109375" style="134" customWidth="1"/>
    <col min="256" max="256" width="24.5546875" style="134" customWidth="1"/>
    <col min="257" max="257" width="12.88671875" style="134" customWidth="1"/>
    <col min="258" max="259" width="13.88671875" style="134" customWidth="1"/>
    <col min="260" max="261" width="15.6640625" style="134" customWidth="1"/>
    <col min="262" max="262" width="16.33203125" style="134" customWidth="1"/>
    <col min="263" max="263" width="8.88671875" style="134" customWidth="1"/>
    <col min="264" max="264" width="17.6640625" style="134" customWidth="1"/>
    <col min="265" max="266" width="14.109375" style="134" customWidth="1"/>
    <col min="267" max="267" width="14.5546875" style="134" customWidth="1"/>
    <col min="268" max="268" width="13.6640625" style="134" customWidth="1"/>
    <col min="269" max="275" width="11" style="134" customWidth="1"/>
    <col min="276" max="276" width="12.6640625" style="134" customWidth="1"/>
    <col min="277" max="277" width="18.88671875" style="134" customWidth="1"/>
    <col min="278" max="278" width="14.33203125" style="134" customWidth="1"/>
    <col min="279" max="279" width="14.88671875" style="134" customWidth="1"/>
    <col min="280" max="280" width="12.109375" style="134" customWidth="1"/>
    <col min="281" max="281" width="13.88671875" style="134" customWidth="1"/>
    <col min="282" max="282" width="17.88671875" style="134" customWidth="1"/>
    <col min="283" max="284" width="8.88671875" style="134" customWidth="1"/>
    <col min="285" max="414" width="4.88671875" style="134" customWidth="1"/>
    <col min="415" max="508" width="1.44140625" style="134"/>
    <col min="509" max="509" width="12.5546875" style="134" customWidth="1"/>
    <col min="510" max="510" width="32.44140625" style="134" customWidth="1"/>
    <col min="511" max="511" width="30.109375" style="134" customWidth="1"/>
    <col min="512" max="512" width="24.5546875" style="134" customWidth="1"/>
    <col min="513" max="513" width="12.88671875" style="134" customWidth="1"/>
    <col min="514" max="515" width="13.88671875" style="134" customWidth="1"/>
    <col min="516" max="517" width="15.6640625" style="134" customWidth="1"/>
    <col min="518" max="518" width="16.33203125" style="134" customWidth="1"/>
    <col min="519" max="519" width="8.88671875" style="134" customWidth="1"/>
    <col min="520" max="520" width="17.6640625" style="134" customWidth="1"/>
    <col min="521" max="522" width="14.109375" style="134" customWidth="1"/>
    <col min="523" max="523" width="14.5546875" style="134" customWidth="1"/>
    <col min="524" max="524" width="13.6640625" style="134" customWidth="1"/>
    <col min="525" max="531" width="11" style="134" customWidth="1"/>
    <col min="532" max="532" width="12.6640625" style="134" customWidth="1"/>
    <col min="533" max="533" width="18.88671875" style="134" customWidth="1"/>
    <col min="534" max="534" width="14.33203125" style="134" customWidth="1"/>
    <col min="535" max="535" width="14.88671875" style="134" customWidth="1"/>
    <col min="536" max="536" width="12.109375" style="134" customWidth="1"/>
    <col min="537" max="537" width="13.88671875" style="134" customWidth="1"/>
    <col min="538" max="538" width="17.88671875" style="134" customWidth="1"/>
    <col min="539" max="540" width="8.88671875" style="134" customWidth="1"/>
    <col min="541" max="670" width="4.88671875" style="134" customWidth="1"/>
    <col min="671" max="764" width="1.44140625" style="134"/>
    <col min="765" max="765" width="12.5546875" style="134" customWidth="1"/>
    <col min="766" max="766" width="32.44140625" style="134" customWidth="1"/>
    <col min="767" max="767" width="30.109375" style="134" customWidth="1"/>
    <col min="768" max="768" width="24.5546875" style="134" customWidth="1"/>
    <col min="769" max="769" width="12.88671875" style="134" customWidth="1"/>
    <col min="770" max="771" width="13.88671875" style="134" customWidth="1"/>
    <col min="772" max="773" width="15.6640625" style="134" customWidth="1"/>
    <col min="774" max="774" width="16.33203125" style="134" customWidth="1"/>
    <col min="775" max="775" width="8.88671875" style="134" customWidth="1"/>
    <col min="776" max="776" width="17.6640625" style="134" customWidth="1"/>
    <col min="777" max="778" width="14.109375" style="134" customWidth="1"/>
    <col min="779" max="779" width="14.5546875" style="134" customWidth="1"/>
    <col min="780" max="780" width="13.6640625" style="134" customWidth="1"/>
    <col min="781" max="787" width="11" style="134" customWidth="1"/>
    <col min="788" max="788" width="12.6640625" style="134" customWidth="1"/>
    <col min="789" max="789" width="18.88671875" style="134" customWidth="1"/>
    <col min="790" max="790" width="14.33203125" style="134" customWidth="1"/>
    <col min="791" max="791" width="14.88671875" style="134" customWidth="1"/>
    <col min="792" max="792" width="12.109375" style="134" customWidth="1"/>
    <col min="793" max="793" width="13.88671875" style="134" customWidth="1"/>
    <col min="794" max="794" width="17.88671875" style="134" customWidth="1"/>
    <col min="795" max="796" width="8.88671875" style="134" customWidth="1"/>
    <col min="797" max="926" width="4.88671875" style="134" customWidth="1"/>
    <col min="927" max="1020" width="1.44140625" style="134"/>
    <col min="1021" max="1021" width="12.5546875" style="134" customWidth="1"/>
    <col min="1022" max="1022" width="32.44140625" style="134" customWidth="1"/>
    <col min="1023" max="1023" width="30.109375" style="134" customWidth="1"/>
    <col min="1024" max="1024" width="24.5546875" style="134" customWidth="1"/>
    <col min="1025" max="1025" width="12.88671875" style="134" customWidth="1"/>
    <col min="1026" max="1027" width="13.88671875" style="134" customWidth="1"/>
    <col min="1028" max="1029" width="15.6640625" style="134" customWidth="1"/>
    <col min="1030" max="1030" width="16.33203125" style="134" customWidth="1"/>
    <col min="1031" max="1031" width="8.88671875" style="134" customWidth="1"/>
    <col min="1032" max="1032" width="17.6640625" style="134" customWidth="1"/>
    <col min="1033" max="1034" width="14.109375" style="134" customWidth="1"/>
    <col min="1035" max="1035" width="14.5546875" style="134" customWidth="1"/>
    <col min="1036" max="1036" width="13.6640625" style="134" customWidth="1"/>
    <col min="1037" max="1043" width="11" style="134" customWidth="1"/>
    <col min="1044" max="1044" width="12.6640625" style="134" customWidth="1"/>
    <col min="1045" max="1045" width="18.88671875" style="134" customWidth="1"/>
    <col min="1046" max="1046" width="14.33203125" style="134" customWidth="1"/>
    <col min="1047" max="1047" width="14.88671875" style="134" customWidth="1"/>
    <col min="1048" max="1048" width="12.109375" style="134" customWidth="1"/>
    <col min="1049" max="1049" width="13.88671875" style="134" customWidth="1"/>
    <col min="1050" max="1050" width="17.88671875" style="134" customWidth="1"/>
    <col min="1051" max="1052" width="8.88671875" style="134" customWidth="1"/>
    <col min="1053" max="1182" width="4.88671875" style="134" customWidth="1"/>
    <col min="1183" max="1276" width="1.44140625" style="134"/>
    <col min="1277" max="1277" width="12.5546875" style="134" customWidth="1"/>
    <col min="1278" max="1278" width="32.44140625" style="134" customWidth="1"/>
    <col min="1279" max="1279" width="30.109375" style="134" customWidth="1"/>
    <col min="1280" max="1280" width="24.5546875" style="134" customWidth="1"/>
    <col min="1281" max="1281" width="12.88671875" style="134" customWidth="1"/>
    <col min="1282" max="1283" width="13.88671875" style="134" customWidth="1"/>
    <col min="1284" max="1285" width="15.6640625" style="134" customWidth="1"/>
    <col min="1286" max="1286" width="16.33203125" style="134" customWidth="1"/>
    <col min="1287" max="1287" width="8.88671875" style="134" customWidth="1"/>
    <col min="1288" max="1288" width="17.6640625" style="134" customWidth="1"/>
    <col min="1289" max="1290" width="14.109375" style="134" customWidth="1"/>
    <col min="1291" max="1291" width="14.5546875" style="134" customWidth="1"/>
    <col min="1292" max="1292" width="13.6640625" style="134" customWidth="1"/>
    <col min="1293" max="1299" width="11" style="134" customWidth="1"/>
    <col min="1300" max="1300" width="12.6640625" style="134" customWidth="1"/>
    <col min="1301" max="1301" width="18.88671875" style="134" customWidth="1"/>
    <col min="1302" max="1302" width="14.33203125" style="134" customWidth="1"/>
    <col min="1303" max="1303" width="14.88671875" style="134" customWidth="1"/>
    <col min="1304" max="1304" width="12.109375" style="134" customWidth="1"/>
    <col min="1305" max="1305" width="13.88671875" style="134" customWidth="1"/>
    <col min="1306" max="1306" width="17.88671875" style="134" customWidth="1"/>
    <col min="1307" max="1308" width="8.88671875" style="134" customWidth="1"/>
    <col min="1309" max="1438" width="4.88671875" style="134" customWidth="1"/>
    <col min="1439" max="1532" width="1.44140625" style="134"/>
    <col min="1533" max="1533" width="12.5546875" style="134" customWidth="1"/>
    <col min="1534" max="1534" width="32.44140625" style="134" customWidth="1"/>
    <col min="1535" max="1535" width="30.109375" style="134" customWidth="1"/>
    <col min="1536" max="1536" width="24.5546875" style="134" customWidth="1"/>
    <col min="1537" max="1537" width="12.88671875" style="134" customWidth="1"/>
    <col min="1538" max="1539" width="13.88671875" style="134" customWidth="1"/>
    <col min="1540" max="1541" width="15.6640625" style="134" customWidth="1"/>
    <col min="1542" max="1542" width="16.33203125" style="134" customWidth="1"/>
    <col min="1543" max="1543" width="8.88671875" style="134" customWidth="1"/>
    <col min="1544" max="1544" width="17.6640625" style="134" customWidth="1"/>
    <col min="1545" max="1546" width="14.109375" style="134" customWidth="1"/>
    <col min="1547" max="1547" width="14.5546875" style="134" customWidth="1"/>
    <col min="1548" max="1548" width="13.6640625" style="134" customWidth="1"/>
    <col min="1549" max="1555" width="11" style="134" customWidth="1"/>
    <col min="1556" max="1556" width="12.6640625" style="134" customWidth="1"/>
    <col min="1557" max="1557" width="18.88671875" style="134" customWidth="1"/>
    <col min="1558" max="1558" width="14.33203125" style="134" customWidth="1"/>
    <col min="1559" max="1559" width="14.88671875" style="134" customWidth="1"/>
    <col min="1560" max="1560" width="12.109375" style="134" customWidth="1"/>
    <col min="1561" max="1561" width="13.88671875" style="134" customWidth="1"/>
    <col min="1562" max="1562" width="17.88671875" style="134" customWidth="1"/>
    <col min="1563" max="1564" width="8.88671875" style="134" customWidth="1"/>
    <col min="1565" max="1694" width="4.88671875" style="134" customWidth="1"/>
    <col min="1695" max="1788" width="1.44140625" style="134"/>
    <col min="1789" max="1789" width="12.5546875" style="134" customWidth="1"/>
    <col min="1790" max="1790" width="32.44140625" style="134" customWidth="1"/>
    <col min="1791" max="1791" width="30.109375" style="134" customWidth="1"/>
    <col min="1792" max="1792" width="24.5546875" style="134" customWidth="1"/>
    <col min="1793" max="1793" width="12.88671875" style="134" customWidth="1"/>
    <col min="1794" max="1795" width="13.88671875" style="134" customWidth="1"/>
    <col min="1796" max="1797" width="15.6640625" style="134" customWidth="1"/>
    <col min="1798" max="1798" width="16.33203125" style="134" customWidth="1"/>
    <col min="1799" max="1799" width="8.88671875" style="134" customWidth="1"/>
    <col min="1800" max="1800" width="17.6640625" style="134" customWidth="1"/>
    <col min="1801" max="1802" width="14.109375" style="134" customWidth="1"/>
    <col min="1803" max="1803" width="14.5546875" style="134" customWidth="1"/>
    <col min="1804" max="1804" width="13.6640625" style="134" customWidth="1"/>
    <col min="1805" max="1811" width="11" style="134" customWidth="1"/>
    <col min="1812" max="1812" width="12.6640625" style="134" customWidth="1"/>
    <col min="1813" max="1813" width="18.88671875" style="134" customWidth="1"/>
    <col min="1814" max="1814" width="14.33203125" style="134" customWidth="1"/>
    <col min="1815" max="1815" width="14.88671875" style="134" customWidth="1"/>
    <col min="1816" max="1816" width="12.109375" style="134" customWidth="1"/>
    <col min="1817" max="1817" width="13.88671875" style="134" customWidth="1"/>
    <col min="1818" max="1818" width="17.88671875" style="134" customWidth="1"/>
    <col min="1819" max="1820" width="8.88671875" style="134" customWidth="1"/>
    <col min="1821" max="1950" width="4.88671875" style="134" customWidth="1"/>
    <col min="1951" max="2044" width="1.44140625" style="134"/>
    <col min="2045" max="2045" width="12.5546875" style="134" customWidth="1"/>
    <col min="2046" max="2046" width="32.44140625" style="134" customWidth="1"/>
    <col min="2047" max="2047" width="30.109375" style="134" customWidth="1"/>
    <col min="2048" max="2048" width="24.5546875" style="134" customWidth="1"/>
    <col min="2049" max="2049" width="12.88671875" style="134" customWidth="1"/>
    <col min="2050" max="2051" width="13.88671875" style="134" customWidth="1"/>
    <col min="2052" max="2053" width="15.6640625" style="134" customWidth="1"/>
    <col min="2054" max="2054" width="16.33203125" style="134" customWidth="1"/>
    <col min="2055" max="2055" width="8.88671875" style="134" customWidth="1"/>
    <col min="2056" max="2056" width="17.6640625" style="134" customWidth="1"/>
    <col min="2057" max="2058" width="14.109375" style="134" customWidth="1"/>
    <col min="2059" max="2059" width="14.5546875" style="134" customWidth="1"/>
    <col min="2060" max="2060" width="13.6640625" style="134" customWidth="1"/>
    <col min="2061" max="2067" width="11" style="134" customWidth="1"/>
    <col min="2068" max="2068" width="12.6640625" style="134" customWidth="1"/>
    <col min="2069" max="2069" width="18.88671875" style="134" customWidth="1"/>
    <col min="2070" max="2070" width="14.33203125" style="134" customWidth="1"/>
    <col min="2071" max="2071" width="14.88671875" style="134" customWidth="1"/>
    <col min="2072" max="2072" width="12.109375" style="134" customWidth="1"/>
    <col min="2073" max="2073" width="13.88671875" style="134" customWidth="1"/>
    <col min="2074" max="2074" width="17.88671875" style="134" customWidth="1"/>
    <col min="2075" max="2076" width="8.88671875" style="134" customWidth="1"/>
    <col min="2077" max="2206" width="4.88671875" style="134" customWidth="1"/>
    <col min="2207" max="2300" width="1.44140625" style="134"/>
    <col min="2301" max="2301" width="12.5546875" style="134" customWidth="1"/>
    <col min="2302" max="2302" width="32.44140625" style="134" customWidth="1"/>
    <col min="2303" max="2303" width="30.109375" style="134" customWidth="1"/>
    <col min="2304" max="2304" width="24.5546875" style="134" customWidth="1"/>
    <col min="2305" max="2305" width="12.88671875" style="134" customWidth="1"/>
    <col min="2306" max="2307" width="13.88671875" style="134" customWidth="1"/>
    <col min="2308" max="2309" width="15.6640625" style="134" customWidth="1"/>
    <col min="2310" max="2310" width="16.33203125" style="134" customWidth="1"/>
    <col min="2311" max="2311" width="8.88671875" style="134" customWidth="1"/>
    <col min="2312" max="2312" width="17.6640625" style="134" customWidth="1"/>
    <col min="2313" max="2314" width="14.109375" style="134" customWidth="1"/>
    <col min="2315" max="2315" width="14.5546875" style="134" customWidth="1"/>
    <col min="2316" max="2316" width="13.6640625" style="134" customWidth="1"/>
    <col min="2317" max="2323" width="11" style="134" customWidth="1"/>
    <col min="2324" max="2324" width="12.6640625" style="134" customWidth="1"/>
    <col min="2325" max="2325" width="18.88671875" style="134" customWidth="1"/>
    <col min="2326" max="2326" width="14.33203125" style="134" customWidth="1"/>
    <col min="2327" max="2327" width="14.88671875" style="134" customWidth="1"/>
    <col min="2328" max="2328" width="12.109375" style="134" customWidth="1"/>
    <col min="2329" max="2329" width="13.88671875" style="134" customWidth="1"/>
    <col min="2330" max="2330" width="17.88671875" style="134" customWidth="1"/>
    <col min="2331" max="2332" width="8.88671875" style="134" customWidth="1"/>
    <col min="2333" max="2462" width="4.88671875" style="134" customWidth="1"/>
    <col min="2463" max="2556" width="1.44140625" style="134"/>
    <col min="2557" max="2557" width="12.5546875" style="134" customWidth="1"/>
    <col min="2558" max="2558" width="32.44140625" style="134" customWidth="1"/>
    <col min="2559" max="2559" width="30.109375" style="134" customWidth="1"/>
    <col min="2560" max="2560" width="24.5546875" style="134" customWidth="1"/>
    <col min="2561" max="2561" width="12.88671875" style="134" customWidth="1"/>
    <col min="2562" max="2563" width="13.88671875" style="134" customWidth="1"/>
    <col min="2564" max="2565" width="15.6640625" style="134" customWidth="1"/>
    <col min="2566" max="2566" width="16.33203125" style="134" customWidth="1"/>
    <col min="2567" max="2567" width="8.88671875" style="134" customWidth="1"/>
    <col min="2568" max="2568" width="17.6640625" style="134" customWidth="1"/>
    <col min="2569" max="2570" width="14.109375" style="134" customWidth="1"/>
    <col min="2571" max="2571" width="14.5546875" style="134" customWidth="1"/>
    <col min="2572" max="2572" width="13.6640625" style="134" customWidth="1"/>
    <col min="2573" max="2579" width="11" style="134" customWidth="1"/>
    <col min="2580" max="2580" width="12.6640625" style="134" customWidth="1"/>
    <col min="2581" max="2581" width="18.88671875" style="134" customWidth="1"/>
    <col min="2582" max="2582" width="14.33203125" style="134" customWidth="1"/>
    <col min="2583" max="2583" width="14.88671875" style="134" customWidth="1"/>
    <col min="2584" max="2584" width="12.109375" style="134" customWidth="1"/>
    <col min="2585" max="2585" width="13.88671875" style="134" customWidth="1"/>
    <col min="2586" max="2586" width="17.88671875" style="134" customWidth="1"/>
    <col min="2587" max="2588" width="8.88671875" style="134" customWidth="1"/>
    <col min="2589" max="2718" width="4.88671875" style="134" customWidth="1"/>
    <col min="2719" max="2812" width="1.44140625" style="134"/>
    <col min="2813" max="2813" width="12.5546875" style="134" customWidth="1"/>
    <col min="2814" max="2814" width="32.44140625" style="134" customWidth="1"/>
    <col min="2815" max="2815" width="30.109375" style="134" customWidth="1"/>
    <col min="2816" max="2816" width="24.5546875" style="134" customWidth="1"/>
    <col min="2817" max="2817" width="12.88671875" style="134" customWidth="1"/>
    <col min="2818" max="2819" width="13.88671875" style="134" customWidth="1"/>
    <col min="2820" max="2821" width="15.6640625" style="134" customWidth="1"/>
    <col min="2822" max="2822" width="16.33203125" style="134" customWidth="1"/>
    <col min="2823" max="2823" width="8.88671875" style="134" customWidth="1"/>
    <col min="2824" max="2824" width="17.6640625" style="134" customWidth="1"/>
    <col min="2825" max="2826" width="14.109375" style="134" customWidth="1"/>
    <col min="2827" max="2827" width="14.5546875" style="134" customWidth="1"/>
    <col min="2828" max="2828" width="13.6640625" style="134" customWidth="1"/>
    <col min="2829" max="2835" width="11" style="134" customWidth="1"/>
    <col min="2836" max="2836" width="12.6640625" style="134" customWidth="1"/>
    <col min="2837" max="2837" width="18.88671875" style="134" customWidth="1"/>
    <col min="2838" max="2838" width="14.33203125" style="134" customWidth="1"/>
    <col min="2839" max="2839" width="14.88671875" style="134" customWidth="1"/>
    <col min="2840" max="2840" width="12.109375" style="134" customWidth="1"/>
    <col min="2841" max="2841" width="13.88671875" style="134" customWidth="1"/>
    <col min="2842" max="2842" width="17.88671875" style="134" customWidth="1"/>
    <col min="2843" max="2844" width="8.88671875" style="134" customWidth="1"/>
    <col min="2845" max="2974" width="4.88671875" style="134" customWidth="1"/>
    <col min="2975" max="3068" width="1.44140625" style="134"/>
    <col min="3069" max="3069" width="12.5546875" style="134" customWidth="1"/>
    <col min="3070" max="3070" width="32.44140625" style="134" customWidth="1"/>
    <col min="3071" max="3071" width="30.109375" style="134" customWidth="1"/>
    <col min="3072" max="3072" width="24.5546875" style="134" customWidth="1"/>
    <col min="3073" max="3073" width="12.88671875" style="134" customWidth="1"/>
    <col min="3074" max="3075" width="13.88671875" style="134" customWidth="1"/>
    <col min="3076" max="3077" width="15.6640625" style="134" customWidth="1"/>
    <col min="3078" max="3078" width="16.33203125" style="134" customWidth="1"/>
    <col min="3079" max="3079" width="8.88671875" style="134" customWidth="1"/>
    <col min="3080" max="3080" width="17.6640625" style="134" customWidth="1"/>
    <col min="3081" max="3082" width="14.109375" style="134" customWidth="1"/>
    <col min="3083" max="3083" width="14.5546875" style="134" customWidth="1"/>
    <col min="3084" max="3084" width="13.6640625" style="134" customWidth="1"/>
    <col min="3085" max="3091" width="11" style="134" customWidth="1"/>
    <col min="3092" max="3092" width="12.6640625" style="134" customWidth="1"/>
    <col min="3093" max="3093" width="18.88671875" style="134" customWidth="1"/>
    <col min="3094" max="3094" width="14.33203125" style="134" customWidth="1"/>
    <col min="3095" max="3095" width="14.88671875" style="134" customWidth="1"/>
    <col min="3096" max="3096" width="12.109375" style="134" customWidth="1"/>
    <col min="3097" max="3097" width="13.88671875" style="134" customWidth="1"/>
    <col min="3098" max="3098" width="17.88671875" style="134" customWidth="1"/>
    <col min="3099" max="3100" width="8.88671875" style="134" customWidth="1"/>
    <col min="3101" max="3230" width="4.88671875" style="134" customWidth="1"/>
    <col min="3231" max="3324" width="1.44140625" style="134"/>
    <col min="3325" max="3325" width="12.5546875" style="134" customWidth="1"/>
    <col min="3326" max="3326" width="32.44140625" style="134" customWidth="1"/>
    <col min="3327" max="3327" width="30.109375" style="134" customWidth="1"/>
    <col min="3328" max="3328" width="24.5546875" style="134" customWidth="1"/>
    <col min="3329" max="3329" width="12.88671875" style="134" customWidth="1"/>
    <col min="3330" max="3331" width="13.88671875" style="134" customWidth="1"/>
    <col min="3332" max="3333" width="15.6640625" style="134" customWidth="1"/>
    <col min="3334" max="3334" width="16.33203125" style="134" customWidth="1"/>
    <col min="3335" max="3335" width="8.88671875" style="134" customWidth="1"/>
    <col min="3336" max="3336" width="17.6640625" style="134" customWidth="1"/>
    <col min="3337" max="3338" width="14.109375" style="134" customWidth="1"/>
    <col min="3339" max="3339" width="14.5546875" style="134" customWidth="1"/>
    <col min="3340" max="3340" width="13.6640625" style="134" customWidth="1"/>
    <col min="3341" max="3347" width="11" style="134" customWidth="1"/>
    <col min="3348" max="3348" width="12.6640625" style="134" customWidth="1"/>
    <col min="3349" max="3349" width="18.88671875" style="134" customWidth="1"/>
    <col min="3350" max="3350" width="14.33203125" style="134" customWidth="1"/>
    <col min="3351" max="3351" width="14.88671875" style="134" customWidth="1"/>
    <col min="3352" max="3352" width="12.109375" style="134" customWidth="1"/>
    <col min="3353" max="3353" width="13.88671875" style="134" customWidth="1"/>
    <col min="3354" max="3354" width="17.88671875" style="134" customWidth="1"/>
    <col min="3355" max="3356" width="8.88671875" style="134" customWidth="1"/>
    <col min="3357" max="3486" width="4.88671875" style="134" customWidth="1"/>
    <col min="3487" max="3580" width="1.44140625" style="134"/>
    <col min="3581" max="3581" width="12.5546875" style="134" customWidth="1"/>
    <col min="3582" max="3582" width="32.44140625" style="134" customWidth="1"/>
    <col min="3583" max="3583" width="30.109375" style="134" customWidth="1"/>
    <col min="3584" max="3584" width="24.5546875" style="134" customWidth="1"/>
    <col min="3585" max="3585" width="12.88671875" style="134" customWidth="1"/>
    <col min="3586" max="3587" width="13.88671875" style="134" customWidth="1"/>
    <col min="3588" max="3589" width="15.6640625" style="134" customWidth="1"/>
    <col min="3590" max="3590" width="16.33203125" style="134" customWidth="1"/>
    <col min="3591" max="3591" width="8.88671875" style="134" customWidth="1"/>
    <col min="3592" max="3592" width="17.6640625" style="134" customWidth="1"/>
    <col min="3593" max="3594" width="14.109375" style="134" customWidth="1"/>
    <col min="3595" max="3595" width="14.5546875" style="134" customWidth="1"/>
    <col min="3596" max="3596" width="13.6640625" style="134" customWidth="1"/>
    <col min="3597" max="3603" width="11" style="134" customWidth="1"/>
    <col min="3604" max="3604" width="12.6640625" style="134" customWidth="1"/>
    <col min="3605" max="3605" width="18.88671875" style="134" customWidth="1"/>
    <col min="3606" max="3606" width="14.33203125" style="134" customWidth="1"/>
    <col min="3607" max="3607" width="14.88671875" style="134" customWidth="1"/>
    <col min="3608" max="3608" width="12.109375" style="134" customWidth="1"/>
    <col min="3609" max="3609" width="13.88671875" style="134" customWidth="1"/>
    <col min="3610" max="3610" width="17.88671875" style="134" customWidth="1"/>
    <col min="3611" max="3612" width="8.88671875" style="134" customWidth="1"/>
    <col min="3613" max="3742" width="4.88671875" style="134" customWidth="1"/>
    <col min="3743" max="3836" width="1.44140625" style="134"/>
    <col min="3837" max="3837" width="12.5546875" style="134" customWidth="1"/>
    <col min="3838" max="3838" width="32.44140625" style="134" customWidth="1"/>
    <col min="3839" max="3839" width="30.109375" style="134" customWidth="1"/>
    <col min="3840" max="3840" width="24.5546875" style="134" customWidth="1"/>
    <col min="3841" max="3841" width="12.88671875" style="134" customWidth="1"/>
    <col min="3842" max="3843" width="13.88671875" style="134" customWidth="1"/>
    <col min="3844" max="3845" width="15.6640625" style="134" customWidth="1"/>
    <col min="3846" max="3846" width="16.33203125" style="134" customWidth="1"/>
    <col min="3847" max="3847" width="8.88671875" style="134" customWidth="1"/>
    <col min="3848" max="3848" width="17.6640625" style="134" customWidth="1"/>
    <col min="3849" max="3850" width="14.109375" style="134" customWidth="1"/>
    <col min="3851" max="3851" width="14.5546875" style="134" customWidth="1"/>
    <col min="3852" max="3852" width="13.6640625" style="134" customWidth="1"/>
    <col min="3853" max="3859" width="11" style="134" customWidth="1"/>
    <col min="3860" max="3860" width="12.6640625" style="134" customWidth="1"/>
    <col min="3861" max="3861" width="18.88671875" style="134" customWidth="1"/>
    <col min="3862" max="3862" width="14.33203125" style="134" customWidth="1"/>
    <col min="3863" max="3863" width="14.88671875" style="134" customWidth="1"/>
    <col min="3864" max="3864" width="12.109375" style="134" customWidth="1"/>
    <col min="3865" max="3865" width="13.88671875" style="134" customWidth="1"/>
    <col min="3866" max="3866" width="17.88671875" style="134" customWidth="1"/>
    <col min="3867" max="3868" width="8.88671875" style="134" customWidth="1"/>
    <col min="3869" max="3998" width="4.88671875" style="134" customWidth="1"/>
    <col min="3999" max="4092" width="1.44140625" style="134"/>
    <col min="4093" max="4093" width="12.5546875" style="134" customWidth="1"/>
    <col min="4094" max="4094" width="32.44140625" style="134" customWidth="1"/>
    <col min="4095" max="4095" width="30.109375" style="134" customWidth="1"/>
    <col min="4096" max="4096" width="24.5546875" style="134" customWidth="1"/>
    <col min="4097" max="4097" width="12.88671875" style="134" customWidth="1"/>
    <col min="4098" max="4099" width="13.88671875" style="134" customWidth="1"/>
    <col min="4100" max="4101" width="15.6640625" style="134" customWidth="1"/>
    <col min="4102" max="4102" width="16.33203125" style="134" customWidth="1"/>
    <col min="4103" max="4103" width="8.88671875" style="134" customWidth="1"/>
    <col min="4104" max="4104" width="17.6640625" style="134" customWidth="1"/>
    <col min="4105" max="4106" width="14.109375" style="134" customWidth="1"/>
    <col min="4107" max="4107" width="14.5546875" style="134" customWidth="1"/>
    <col min="4108" max="4108" width="13.6640625" style="134" customWidth="1"/>
    <col min="4109" max="4115" width="11" style="134" customWidth="1"/>
    <col min="4116" max="4116" width="12.6640625" style="134" customWidth="1"/>
    <col min="4117" max="4117" width="18.88671875" style="134" customWidth="1"/>
    <col min="4118" max="4118" width="14.33203125" style="134" customWidth="1"/>
    <col min="4119" max="4119" width="14.88671875" style="134" customWidth="1"/>
    <col min="4120" max="4120" width="12.109375" style="134" customWidth="1"/>
    <col min="4121" max="4121" width="13.88671875" style="134" customWidth="1"/>
    <col min="4122" max="4122" width="17.88671875" style="134" customWidth="1"/>
    <col min="4123" max="4124" width="8.88671875" style="134" customWidth="1"/>
    <col min="4125" max="4254" width="4.88671875" style="134" customWidth="1"/>
    <col min="4255" max="4348" width="1.44140625" style="134"/>
    <col min="4349" max="4349" width="12.5546875" style="134" customWidth="1"/>
    <col min="4350" max="4350" width="32.44140625" style="134" customWidth="1"/>
    <col min="4351" max="4351" width="30.109375" style="134" customWidth="1"/>
    <col min="4352" max="4352" width="24.5546875" style="134" customWidth="1"/>
    <col min="4353" max="4353" width="12.88671875" style="134" customWidth="1"/>
    <col min="4354" max="4355" width="13.88671875" style="134" customWidth="1"/>
    <col min="4356" max="4357" width="15.6640625" style="134" customWidth="1"/>
    <col min="4358" max="4358" width="16.33203125" style="134" customWidth="1"/>
    <col min="4359" max="4359" width="8.88671875" style="134" customWidth="1"/>
    <col min="4360" max="4360" width="17.6640625" style="134" customWidth="1"/>
    <col min="4361" max="4362" width="14.109375" style="134" customWidth="1"/>
    <col min="4363" max="4363" width="14.5546875" style="134" customWidth="1"/>
    <col min="4364" max="4364" width="13.6640625" style="134" customWidth="1"/>
    <col min="4365" max="4371" width="11" style="134" customWidth="1"/>
    <col min="4372" max="4372" width="12.6640625" style="134" customWidth="1"/>
    <col min="4373" max="4373" width="18.88671875" style="134" customWidth="1"/>
    <col min="4374" max="4374" width="14.33203125" style="134" customWidth="1"/>
    <col min="4375" max="4375" width="14.88671875" style="134" customWidth="1"/>
    <col min="4376" max="4376" width="12.109375" style="134" customWidth="1"/>
    <col min="4377" max="4377" width="13.88671875" style="134" customWidth="1"/>
    <col min="4378" max="4378" width="17.88671875" style="134" customWidth="1"/>
    <col min="4379" max="4380" width="8.88671875" style="134" customWidth="1"/>
    <col min="4381" max="4510" width="4.88671875" style="134" customWidth="1"/>
    <col min="4511" max="4604" width="1.44140625" style="134"/>
    <col min="4605" max="4605" width="12.5546875" style="134" customWidth="1"/>
    <col min="4606" max="4606" width="32.44140625" style="134" customWidth="1"/>
    <col min="4607" max="4607" width="30.109375" style="134" customWidth="1"/>
    <col min="4608" max="4608" width="24.5546875" style="134" customWidth="1"/>
    <col min="4609" max="4609" width="12.88671875" style="134" customWidth="1"/>
    <col min="4610" max="4611" width="13.88671875" style="134" customWidth="1"/>
    <col min="4612" max="4613" width="15.6640625" style="134" customWidth="1"/>
    <col min="4614" max="4614" width="16.33203125" style="134" customWidth="1"/>
    <col min="4615" max="4615" width="8.88671875" style="134" customWidth="1"/>
    <col min="4616" max="4616" width="17.6640625" style="134" customWidth="1"/>
    <col min="4617" max="4618" width="14.109375" style="134" customWidth="1"/>
    <col min="4619" max="4619" width="14.5546875" style="134" customWidth="1"/>
    <col min="4620" max="4620" width="13.6640625" style="134" customWidth="1"/>
    <col min="4621" max="4627" width="11" style="134" customWidth="1"/>
    <col min="4628" max="4628" width="12.6640625" style="134" customWidth="1"/>
    <col min="4629" max="4629" width="18.88671875" style="134" customWidth="1"/>
    <col min="4630" max="4630" width="14.33203125" style="134" customWidth="1"/>
    <col min="4631" max="4631" width="14.88671875" style="134" customWidth="1"/>
    <col min="4632" max="4632" width="12.109375" style="134" customWidth="1"/>
    <col min="4633" max="4633" width="13.88671875" style="134" customWidth="1"/>
    <col min="4634" max="4634" width="17.88671875" style="134" customWidth="1"/>
    <col min="4635" max="4636" width="8.88671875" style="134" customWidth="1"/>
    <col min="4637" max="4766" width="4.88671875" style="134" customWidth="1"/>
    <col min="4767" max="4860" width="1.44140625" style="134"/>
    <col min="4861" max="4861" width="12.5546875" style="134" customWidth="1"/>
    <col min="4862" max="4862" width="32.44140625" style="134" customWidth="1"/>
    <col min="4863" max="4863" width="30.109375" style="134" customWidth="1"/>
    <col min="4864" max="4864" width="24.5546875" style="134" customWidth="1"/>
    <col min="4865" max="4865" width="12.88671875" style="134" customWidth="1"/>
    <col min="4866" max="4867" width="13.88671875" style="134" customWidth="1"/>
    <col min="4868" max="4869" width="15.6640625" style="134" customWidth="1"/>
    <col min="4870" max="4870" width="16.33203125" style="134" customWidth="1"/>
    <col min="4871" max="4871" width="8.88671875" style="134" customWidth="1"/>
    <col min="4872" max="4872" width="17.6640625" style="134" customWidth="1"/>
    <col min="4873" max="4874" width="14.109375" style="134" customWidth="1"/>
    <col min="4875" max="4875" width="14.5546875" style="134" customWidth="1"/>
    <col min="4876" max="4876" width="13.6640625" style="134" customWidth="1"/>
    <col min="4877" max="4883" width="11" style="134" customWidth="1"/>
    <col min="4884" max="4884" width="12.6640625" style="134" customWidth="1"/>
    <col min="4885" max="4885" width="18.88671875" style="134" customWidth="1"/>
    <col min="4886" max="4886" width="14.33203125" style="134" customWidth="1"/>
    <col min="4887" max="4887" width="14.88671875" style="134" customWidth="1"/>
    <col min="4888" max="4888" width="12.109375" style="134" customWidth="1"/>
    <col min="4889" max="4889" width="13.88671875" style="134" customWidth="1"/>
    <col min="4890" max="4890" width="17.88671875" style="134" customWidth="1"/>
    <col min="4891" max="4892" width="8.88671875" style="134" customWidth="1"/>
    <col min="4893" max="5022" width="4.88671875" style="134" customWidth="1"/>
    <col min="5023" max="5116" width="1.44140625" style="134"/>
    <col min="5117" max="5117" width="12.5546875" style="134" customWidth="1"/>
    <col min="5118" max="5118" width="32.44140625" style="134" customWidth="1"/>
    <col min="5119" max="5119" width="30.109375" style="134" customWidth="1"/>
    <col min="5120" max="5120" width="24.5546875" style="134" customWidth="1"/>
    <col min="5121" max="5121" width="12.88671875" style="134" customWidth="1"/>
    <col min="5122" max="5123" width="13.88671875" style="134" customWidth="1"/>
    <col min="5124" max="5125" width="15.6640625" style="134" customWidth="1"/>
    <col min="5126" max="5126" width="16.33203125" style="134" customWidth="1"/>
    <col min="5127" max="5127" width="8.88671875" style="134" customWidth="1"/>
    <col min="5128" max="5128" width="17.6640625" style="134" customWidth="1"/>
    <col min="5129" max="5130" width="14.109375" style="134" customWidth="1"/>
    <col min="5131" max="5131" width="14.5546875" style="134" customWidth="1"/>
    <col min="5132" max="5132" width="13.6640625" style="134" customWidth="1"/>
    <col min="5133" max="5139" width="11" style="134" customWidth="1"/>
    <col min="5140" max="5140" width="12.6640625" style="134" customWidth="1"/>
    <col min="5141" max="5141" width="18.88671875" style="134" customWidth="1"/>
    <col min="5142" max="5142" width="14.33203125" style="134" customWidth="1"/>
    <col min="5143" max="5143" width="14.88671875" style="134" customWidth="1"/>
    <col min="5144" max="5144" width="12.109375" style="134" customWidth="1"/>
    <col min="5145" max="5145" width="13.88671875" style="134" customWidth="1"/>
    <col min="5146" max="5146" width="17.88671875" style="134" customWidth="1"/>
    <col min="5147" max="5148" width="8.88671875" style="134" customWidth="1"/>
    <col min="5149" max="5278" width="4.88671875" style="134" customWidth="1"/>
    <col min="5279" max="5372" width="1.44140625" style="134"/>
    <col min="5373" max="5373" width="12.5546875" style="134" customWidth="1"/>
    <col min="5374" max="5374" width="32.44140625" style="134" customWidth="1"/>
    <col min="5375" max="5375" width="30.109375" style="134" customWidth="1"/>
    <col min="5376" max="5376" width="24.5546875" style="134" customWidth="1"/>
    <col min="5377" max="5377" width="12.88671875" style="134" customWidth="1"/>
    <col min="5378" max="5379" width="13.88671875" style="134" customWidth="1"/>
    <col min="5380" max="5381" width="15.6640625" style="134" customWidth="1"/>
    <col min="5382" max="5382" width="16.33203125" style="134" customWidth="1"/>
    <col min="5383" max="5383" width="8.88671875" style="134" customWidth="1"/>
    <col min="5384" max="5384" width="17.6640625" style="134" customWidth="1"/>
    <col min="5385" max="5386" width="14.109375" style="134" customWidth="1"/>
    <col min="5387" max="5387" width="14.5546875" style="134" customWidth="1"/>
    <col min="5388" max="5388" width="13.6640625" style="134" customWidth="1"/>
    <col min="5389" max="5395" width="11" style="134" customWidth="1"/>
    <col min="5396" max="5396" width="12.6640625" style="134" customWidth="1"/>
    <col min="5397" max="5397" width="18.88671875" style="134" customWidth="1"/>
    <col min="5398" max="5398" width="14.33203125" style="134" customWidth="1"/>
    <col min="5399" max="5399" width="14.88671875" style="134" customWidth="1"/>
    <col min="5400" max="5400" width="12.109375" style="134" customWidth="1"/>
    <col min="5401" max="5401" width="13.88671875" style="134" customWidth="1"/>
    <col min="5402" max="5402" width="17.88671875" style="134" customWidth="1"/>
    <col min="5403" max="5404" width="8.88671875" style="134" customWidth="1"/>
    <col min="5405" max="5534" width="4.88671875" style="134" customWidth="1"/>
    <col min="5535" max="5628" width="1.44140625" style="134"/>
    <col min="5629" max="5629" width="12.5546875" style="134" customWidth="1"/>
    <col min="5630" max="5630" width="32.44140625" style="134" customWidth="1"/>
    <col min="5631" max="5631" width="30.109375" style="134" customWidth="1"/>
    <col min="5632" max="5632" width="24.5546875" style="134" customWidth="1"/>
    <col min="5633" max="5633" width="12.88671875" style="134" customWidth="1"/>
    <col min="5634" max="5635" width="13.88671875" style="134" customWidth="1"/>
    <col min="5636" max="5637" width="15.6640625" style="134" customWidth="1"/>
    <col min="5638" max="5638" width="16.33203125" style="134" customWidth="1"/>
    <col min="5639" max="5639" width="8.88671875" style="134" customWidth="1"/>
    <col min="5640" max="5640" width="17.6640625" style="134" customWidth="1"/>
    <col min="5641" max="5642" width="14.109375" style="134" customWidth="1"/>
    <col min="5643" max="5643" width="14.5546875" style="134" customWidth="1"/>
    <col min="5644" max="5644" width="13.6640625" style="134" customWidth="1"/>
    <col min="5645" max="5651" width="11" style="134" customWidth="1"/>
    <col min="5652" max="5652" width="12.6640625" style="134" customWidth="1"/>
    <col min="5653" max="5653" width="18.88671875" style="134" customWidth="1"/>
    <col min="5654" max="5654" width="14.33203125" style="134" customWidth="1"/>
    <col min="5655" max="5655" width="14.88671875" style="134" customWidth="1"/>
    <col min="5656" max="5656" width="12.109375" style="134" customWidth="1"/>
    <col min="5657" max="5657" width="13.88671875" style="134" customWidth="1"/>
    <col min="5658" max="5658" width="17.88671875" style="134" customWidth="1"/>
    <col min="5659" max="5660" width="8.88671875" style="134" customWidth="1"/>
    <col min="5661" max="5790" width="4.88671875" style="134" customWidth="1"/>
    <col min="5791" max="5884" width="1.44140625" style="134"/>
    <col min="5885" max="5885" width="12.5546875" style="134" customWidth="1"/>
    <col min="5886" max="5886" width="32.44140625" style="134" customWidth="1"/>
    <col min="5887" max="5887" width="30.109375" style="134" customWidth="1"/>
    <col min="5888" max="5888" width="24.5546875" style="134" customWidth="1"/>
    <col min="5889" max="5889" width="12.88671875" style="134" customWidth="1"/>
    <col min="5890" max="5891" width="13.88671875" style="134" customWidth="1"/>
    <col min="5892" max="5893" width="15.6640625" style="134" customWidth="1"/>
    <col min="5894" max="5894" width="16.33203125" style="134" customWidth="1"/>
    <col min="5895" max="5895" width="8.88671875" style="134" customWidth="1"/>
    <col min="5896" max="5896" width="17.6640625" style="134" customWidth="1"/>
    <col min="5897" max="5898" width="14.109375" style="134" customWidth="1"/>
    <col min="5899" max="5899" width="14.5546875" style="134" customWidth="1"/>
    <col min="5900" max="5900" width="13.6640625" style="134" customWidth="1"/>
    <col min="5901" max="5907" width="11" style="134" customWidth="1"/>
    <col min="5908" max="5908" width="12.6640625" style="134" customWidth="1"/>
    <col min="5909" max="5909" width="18.88671875" style="134" customWidth="1"/>
    <col min="5910" max="5910" width="14.33203125" style="134" customWidth="1"/>
    <col min="5911" max="5911" width="14.88671875" style="134" customWidth="1"/>
    <col min="5912" max="5912" width="12.109375" style="134" customWidth="1"/>
    <col min="5913" max="5913" width="13.88671875" style="134" customWidth="1"/>
    <col min="5914" max="5914" width="17.88671875" style="134" customWidth="1"/>
    <col min="5915" max="5916" width="8.88671875" style="134" customWidth="1"/>
    <col min="5917" max="6046" width="4.88671875" style="134" customWidth="1"/>
    <col min="6047" max="6140" width="1.44140625" style="134"/>
    <col min="6141" max="6141" width="12.5546875" style="134" customWidth="1"/>
    <col min="6142" max="6142" width="32.44140625" style="134" customWidth="1"/>
    <col min="6143" max="6143" width="30.109375" style="134" customWidth="1"/>
    <col min="6144" max="6144" width="24.5546875" style="134" customWidth="1"/>
    <col min="6145" max="6145" width="12.88671875" style="134" customWidth="1"/>
    <col min="6146" max="6147" width="13.88671875" style="134" customWidth="1"/>
    <col min="6148" max="6149" width="15.6640625" style="134" customWidth="1"/>
    <col min="6150" max="6150" width="16.33203125" style="134" customWidth="1"/>
    <col min="6151" max="6151" width="8.88671875" style="134" customWidth="1"/>
    <col min="6152" max="6152" width="17.6640625" style="134" customWidth="1"/>
    <col min="6153" max="6154" width="14.109375" style="134" customWidth="1"/>
    <col min="6155" max="6155" width="14.5546875" style="134" customWidth="1"/>
    <col min="6156" max="6156" width="13.6640625" style="134" customWidth="1"/>
    <col min="6157" max="6163" width="11" style="134" customWidth="1"/>
    <col min="6164" max="6164" width="12.6640625" style="134" customWidth="1"/>
    <col min="6165" max="6165" width="18.88671875" style="134" customWidth="1"/>
    <col min="6166" max="6166" width="14.33203125" style="134" customWidth="1"/>
    <col min="6167" max="6167" width="14.88671875" style="134" customWidth="1"/>
    <col min="6168" max="6168" width="12.109375" style="134" customWidth="1"/>
    <col min="6169" max="6169" width="13.88671875" style="134" customWidth="1"/>
    <col min="6170" max="6170" width="17.88671875" style="134" customWidth="1"/>
    <col min="6171" max="6172" width="8.88671875" style="134" customWidth="1"/>
    <col min="6173" max="6302" width="4.88671875" style="134" customWidth="1"/>
    <col min="6303" max="6396" width="1.44140625" style="134"/>
    <col min="6397" max="6397" width="12.5546875" style="134" customWidth="1"/>
    <col min="6398" max="6398" width="32.44140625" style="134" customWidth="1"/>
    <col min="6399" max="6399" width="30.109375" style="134" customWidth="1"/>
    <col min="6400" max="6400" width="24.5546875" style="134" customWidth="1"/>
    <col min="6401" max="6401" width="12.88671875" style="134" customWidth="1"/>
    <col min="6402" max="6403" width="13.88671875" style="134" customWidth="1"/>
    <col min="6404" max="6405" width="15.6640625" style="134" customWidth="1"/>
    <col min="6406" max="6406" width="16.33203125" style="134" customWidth="1"/>
    <col min="6407" max="6407" width="8.88671875" style="134" customWidth="1"/>
    <col min="6408" max="6408" width="17.6640625" style="134" customWidth="1"/>
    <col min="6409" max="6410" width="14.109375" style="134" customWidth="1"/>
    <col min="6411" max="6411" width="14.5546875" style="134" customWidth="1"/>
    <col min="6412" max="6412" width="13.6640625" style="134" customWidth="1"/>
    <col min="6413" max="6419" width="11" style="134" customWidth="1"/>
    <col min="6420" max="6420" width="12.6640625" style="134" customWidth="1"/>
    <col min="6421" max="6421" width="18.88671875" style="134" customWidth="1"/>
    <col min="6422" max="6422" width="14.33203125" style="134" customWidth="1"/>
    <col min="6423" max="6423" width="14.88671875" style="134" customWidth="1"/>
    <col min="6424" max="6424" width="12.109375" style="134" customWidth="1"/>
    <col min="6425" max="6425" width="13.88671875" style="134" customWidth="1"/>
    <col min="6426" max="6426" width="17.88671875" style="134" customWidth="1"/>
    <col min="6427" max="6428" width="8.88671875" style="134" customWidth="1"/>
    <col min="6429" max="6558" width="4.88671875" style="134" customWidth="1"/>
    <col min="6559" max="6652" width="1.44140625" style="134"/>
    <col min="6653" max="6653" width="12.5546875" style="134" customWidth="1"/>
    <col min="6654" max="6654" width="32.44140625" style="134" customWidth="1"/>
    <col min="6655" max="6655" width="30.109375" style="134" customWidth="1"/>
    <col min="6656" max="6656" width="24.5546875" style="134" customWidth="1"/>
    <col min="6657" max="6657" width="12.88671875" style="134" customWidth="1"/>
    <col min="6658" max="6659" width="13.88671875" style="134" customWidth="1"/>
    <col min="6660" max="6661" width="15.6640625" style="134" customWidth="1"/>
    <col min="6662" max="6662" width="16.33203125" style="134" customWidth="1"/>
    <col min="6663" max="6663" width="8.88671875" style="134" customWidth="1"/>
    <col min="6664" max="6664" width="17.6640625" style="134" customWidth="1"/>
    <col min="6665" max="6666" width="14.109375" style="134" customWidth="1"/>
    <col min="6667" max="6667" width="14.5546875" style="134" customWidth="1"/>
    <col min="6668" max="6668" width="13.6640625" style="134" customWidth="1"/>
    <col min="6669" max="6675" width="11" style="134" customWidth="1"/>
    <col min="6676" max="6676" width="12.6640625" style="134" customWidth="1"/>
    <col min="6677" max="6677" width="18.88671875" style="134" customWidth="1"/>
    <col min="6678" max="6678" width="14.33203125" style="134" customWidth="1"/>
    <col min="6679" max="6679" width="14.88671875" style="134" customWidth="1"/>
    <col min="6680" max="6680" width="12.109375" style="134" customWidth="1"/>
    <col min="6681" max="6681" width="13.88671875" style="134" customWidth="1"/>
    <col min="6682" max="6682" width="17.88671875" style="134" customWidth="1"/>
    <col min="6683" max="6684" width="8.88671875" style="134" customWidth="1"/>
    <col min="6685" max="6814" width="4.88671875" style="134" customWidth="1"/>
    <col min="6815" max="6908" width="1.44140625" style="134"/>
    <col min="6909" max="6909" width="12.5546875" style="134" customWidth="1"/>
    <col min="6910" max="6910" width="32.44140625" style="134" customWidth="1"/>
    <col min="6911" max="6911" width="30.109375" style="134" customWidth="1"/>
    <col min="6912" max="6912" width="24.5546875" style="134" customWidth="1"/>
    <col min="6913" max="6913" width="12.88671875" style="134" customWidth="1"/>
    <col min="6914" max="6915" width="13.88671875" style="134" customWidth="1"/>
    <col min="6916" max="6917" width="15.6640625" style="134" customWidth="1"/>
    <col min="6918" max="6918" width="16.33203125" style="134" customWidth="1"/>
    <col min="6919" max="6919" width="8.88671875" style="134" customWidth="1"/>
    <col min="6920" max="6920" width="17.6640625" style="134" customWidth="1"/>
    <col min="6921" max="6922" width="14.109375" style="134" customWidth="1"/>
    <col min="6923" max="6923" width="14.5546875" style="134" customWidth="1"/>
    <col min="6924" max="6924" width="13.6640625" style="134" customWidth="1"/>
    <col min="6925" max="6931" width="11" style="134" customWidth="1"/>
    <col min="6932" max="6932" width="12.6640625" style="134" customWidth="1"/>
    <col min="6933" max="6933" width="18.88671875" style="134" customWidth="1"/>
    <col min="6934" max="6934" width="14.33203125" style="134" customWidth="1"/>
    <col min="6935" max="6935" width="14.88671875" style="134" customWidth="1"/>
    <col min="6936" max="6936" width="12.109375" style="134" customWidth="1"/>
    <col min="6937" max="6937" width="13.88671875" style="134" customWidth="1"/>
    <col min="6938" max="6938" width="17.88671875" style="134" customWidth="1"/>
    <col min="6939" max="6940" width="8.88671875" style="134" customWidth="1"/>
    <col min="6941" max="7070" width="4.88671875" style="134" customWidth="1"/>
    <col min="7071" max="7164" width="1.44140625" style="134"/>
    <col min="7165" max="7165" width="12.5546875" style="134" customWidth="1"/>
    <col min="7166" max="7166" width="32.44140625" style="134" customWidth="1"/>
    <col min="7167" max="7167" width="30.109375" style="134" customWidth="1"/>
    <col min="7168" max="7168" width="24.5546875" style="134" customWidth="1"/>
    <col min="7169" max="7169" width="12.88671875" style="134" customWidth="1"/>
    <col min="7170" max="7171" width="13.88671875" style="134" customWidth="1"/>
    <col min="7172" max="7173" width="15.6640625" style="134" customWidth="1"/>
    <col min="7174" max="7174" width="16.33203125" style="134" customWidth="1"/>
    <col min="7175" max="7175" width="8.88671875" style="134" customWidth="1"/>
    <col min="7176" max="7176" width="17.6640625" style="134" customWidth="1"/>
    <col min="7177" max="7178" width="14.109375" style="134" customWidth="1"/>
    <col min="7179" max="7179" width="14.5546875" style="134" customWidth="1"/>
    <col min="7180" max="7180" width="13.6640625" style="134" customWidth="1"/>
    <col min="7181" max="7187" width="11" style="134" customWidth="1"/>
    <col min="7188" max="7188" width="12.6640625" style="134" customWidth="1"/>
    <col min="7189" max="7189" width="18.88671875" style="134" customWidth="1"/>
    <col min="7190" max="7190" width="14.33203125" style="134" customWidth="1"/>
    <col min="7191" max="7191" width="14.88671875" style="134" customWidth="1"/>
    <col min="7192" max="7192" width="12.109375" style="134" customWidth="1"/>
    <col min="7193" max="7193" width="13.88671875" style="134" customWidth="1"/>
    <col min="7194" max="7194" width="17.88671875" style="134" customWidth="1"/>
    <col min="7195" max="7196" width="8.88671875" style="134" customWidth="1"/>
    <col min="7197" max="7326" width="4.88671875" style="134" customWidth="1"/>
    <col min="7327" max="7420" width="1.44140625" style="134"/>
    <col min="7421" max="7421" width="12.5546875" style="134" customWidth="1"/>
    <col min="7422" max="7422" width="32.44140625" style="134" customWidth="1"/>
    <col min="7423" max="7423" width="30.109375" style="134" customWidth="1"/>
    <col min="7424" max="7424" width="24.5546875" style="134" customWidth="1"/>
    <col min="7425" max="7425" width="12.88671875" style="134" customWidth="1"/>
    <col min="7426" max="7427" width="13.88671875" style="134" customWidth="1"/>
    <col min="7428" max="7429" width="15.6640625" style="134" customWidth="1"/>
    <col min="7430" max="7430" width="16.33203125" style="134" customWidth="1"/>
    <col min="7431" max="7431" width="8.88671875" style="134" customWidth="1"/>
    <col min="7432" max="7432" width="17.6640625" style="134" customWidth="1"/>
    <col min="7433" max="7434" width="14.109375" style="134" customWidth="1"/>
    <col min="7435" max="7435" width="14.5546875" style="134" customWidth="1"/>
    <col min="7436" max="7436" width="13.6640625" style="134" customWidth="1"/>
    <col min="7437" max="7443" width="11" style="134" customWidth="1"/>
    <col min="7444" max="7444" width="12.6640625" style="134" customWidth="1"/>
    <col min="7445" max="7445" width="18.88671875" style="134" customWidth="1"/>
    <col min="7446" max="7446" width="14.33203125" style="134" customWidth="1"/>
    <col min="7447" max="7447" width="14.88671875" style="134" customWidth="1"/>
    <col min="7448" max="7448" width="12.109375" style="134" customWidth="1"/>
    <col min="7449" max="7449" width="13.88671875" style="134" customWidth="1"/>
    <col min="7450" max="7450" width="17.88671875" style="134" customWidth="1"/>
    <col min="7451" max="7452" width="8.88671875" style="134" customWidth="1"/>
    <col min="7453" max="7582" width="4.88671875" style="134" customWidth="1"/>
    <col min="7583" max="7676" width="1.44140625" style="134"/>
    <col min="7677" max="7677" width="12.5546875" style="134" customWidth="1"/>
    <col min="7678" max="7678" width="32.44140625" style="134" customWidth="1"/>
    <col min="7679" max="7679" width="30.109375" style="134" customWidth="1"/>
    <col min="7680" max="7680" width="24.5546875" style="134" customWidth="1"/>
    <col min="7681" max="7681" width="12.88671875" style="134" customWidth="1"/>
    <col min="7682" max="7683" width="13.88671875" style="134" customWidth="1"/>
    <col min="7684" max="7685" width="15.6640625" style="134" customWidth="1"/>
    <col min="7686" max="7686" width="16.33203125" style="134" customWidth="1"/>
    <col min="7687" max="7687" width="8.88671875" style="134" customWidth="1"/>
    <col min="7688" max="7688" width="17.6640625" style="134" customWidth="1"/>
    <col min="7689" max="7690" width="14.109375" style="134" customWidth="1"/>
    <col min="7691" max="7691" width="14.5546875" style="134" customWidth="1"/>
    <col min="7692" max="7692" width="13.6640625" style="134" customWidth="1"/>
    <col min="7693" max="7699" width="11" style="134" customWidth="1"/>
    <col min="7700" max="7700" width="12.6640625" style="134" customWidth="1"/>
    <col min="7701" max="7701" width="18.88671875" style="134" customWidth="1"/>
    <col min="7702" max="7702" width="14.33203125" style="134" customWidth="1"/>
    <col min="7703" max="7703" width="14.88671875" style="134" customWidth="1"/>
    <col min="7704" max="7704" width="12.109375" style="134" customWidth="1"/>
    <col min="7705" max="7705" width="13.88671875" style="134" customWidth="1"/>
    <col min="7706" max="7706" width="17.88671875" style="134" customWidth="1"/>
    <col min="7707" max="7708" width="8.88671875" style="134" customWidth="1"/>
    <col min="7709" max="7838" width="4.88671875" style="134" customWidth="1"/>
    <col min="7839" max="7932" width="1.44140625" style="134"/>
    <col min="7933" max="7933" width="12.5546875" style="134" customWidth="1"/>
    <col min="7934" max="7934" width="32.44140625" style="134" customWidth="1"/>
    <col min="7935" max="7935" width="30.109375" style="134" customWidth="1"/>
    <col min="7936" max="7936" width="24.5546875" style="134" customWidth="1"/>
    <col min="7937" max="7937" width="12.88671875" style="134" customWidth="1"/>
    <col min="7938" max="7939" width="13.88671875" style="134" customWidth="1"/>
    <col min="7940" max="7941" width="15.6640625" style="134" customWidth="1"/>
    <col min="7942" max="7942" width="16.33203125" style="134" customWidth="1"/>
    <col min="7943" max="7943" width="8.88671875" style="134" customWidth="1"/>
    <col min="7944" max="7944" width="17.6640625" style="134" customWidth="1"/>
    <col min="7945" max="7946" width="14.109375" style="134" customWidth="1"/>
    <col min="7947" max="7947" width="14.5546875" style="134" customWidth="1"/>
    <col min="7948" max="7948" width="13.6640625" style="134" customWidth="1"/>
    <col min="7949" max="7955" width="11" style="134" customWidth="1"/>
    <col min="7956" max="7956" width="12.6640625" style="134" customWidth="1"/>
    <col min="7957" max="7957" width="18.88671875" style="134" customWidth="1"/>
    <col min="7958" max="7958" width="14.33203125" style="134" customWidth="1"/>
    <col min="7959" max="7959" width="14.88671875" style="134" customWidth="1"/>
    <col min="7960" max="7960" width="12.109375" style="134" customWidth="1"/>
    <col min="7961" max="7961" width="13.88671875" style="134" customWidth="1"/>
    <col min="7962" max="7962" width="17.88671875" style="134" customWidth="1"/>
    <col min="7963" max="7964" width="8.88671875" style="134" customWidth="1"/>
    <col min="7965" max="8094" width="4.88671875" style="134" customWidth="1"/>
    <col min="8095" max="8188" width="1.44140625" style="134"/>
    <col min="8189" max="8189" width="12.5546875" style="134" customWidth="1"/>
    <col min="8190" max="8190" width="32.44140625" style="134" customWidth="1"/>
    <col min="8191" max="8191" width="30.109375" style="134" customWidth="1"/>
    <col min="8192" max="8192" width="24.5546875" style="134" customWidth="1"/>
    <col min="8193" max="8193" width="12.88671875" style="134" customWidth="1"/>
    <col min="8194" max="8195" width="13.88671875" style="134" customWidth="1"/>
    <col min="8196" max="8197" width="15.6640625" style="134" customWidth="1"/>
    <col min="8198" max="8198" width="16.33203125" style="134" customWidth="1"/>
    <col min="8199" max="8199" width="8.88671875" style="134" customWidth="1"/>
    <col min="8200" max="8200" width="17.6640625" style="134" customWidth="1"/>
    <col min="8201" max="8202" width="14.109375" style="134" customWidth="1"/>
    <col min="8203" max="8203" width="14.5546875" style="134" customWidth="1"/>
    <col min="8204" max="8204" width="13.6640625" style="134" customWidth="1"/>
    <col min="8205" max="8211" width="11" style="134" customWidth="1"/>
    <col min="8212" max="8212" width="12.6640625" style="134" customWidth="1"/>
    <col min="8213" max="8213" width="18.88671875" style="134" customWidth="1"/>
    <col min="8214" max="8214" width="14.33203125" style="134" customWidth="1"/>
    <col min="8215" max="8215" width="14.88671875" style="134" customWidth="1"/>
    <col min="8216" max="8216" width="12.109375" style="134" customWidth="1"/>
    <col min="8217" max="8217" width="13.88671875" style="134" customWidth="1"/>
    <col min="8218" max="8218" width="17.88671875" style="134" customWidth="1"/>
    <col min="8219" max="8220" width="8.88671875" style="134" customWidth="1"/>
    <col min="8221" max="8350" width="4.88671875" style="134" customWidth="1"/>
    <col min="8351" max="8444" width="1.44140625" style="134"/>
    <col min="8445" max="8445" width="12.5546875" style="134" customWidth="1"/>
    <col min="8446" max="8446" width="32.44140625" style="134" customWidth="1"/>
    <col min="8447" max="8447" width="30.109375" style="134" customWidth="1"/>
    <col min="8448" max="8448" width="24.5546875" style="134" customWidth="1"/>
    <col min="8449" max="8449" width="12.88671875" style="134" customWidth="1"/>
    <col min="8450" max="8451" width="13.88671875" style="134" customWidth="1"/>
    <col min="8452" max="8453" width="15.6640625" style="134" customWidth="1"/>
    <col min="8454" max="8454" width="16.33203125" style="134" customWidth="1"/>
    <col min="8455" max="8455" width="8.88671875" style="134" customWidth="1"/>
    <col min="8456" max="8456" width="17.6640625" style="134" customWidth="1"/>
    <col min="8457" max="8458" width="14.109375" style="134" customWidth="1"/>
    <col min="8459" max="8459" width="14.5546875" style="134" customWidth="1"/>
    <col min="8460" max="8460" width="13.6640625" style="134" customWidth="1"/>
    <col min="8461" max="8467" width="11" style="134" customWidth="1"/>
    <col min="8468" max="8468" width="12.6640625" style="134" customWidth="1"/>
    <col min="8469" max="8469" width="18.88671875" style="134" customWidth="1"/>
    <col min="8470" max="8470" width="14.33203125" style="134" customWidth="1"/>
    <col min="8471" max="8471" width="14.88671875" style="134" customWidth="1"/>
    <col min="8472" max="8472" width="12.109375" style="134" customWidth="1"/>
    <col min="8473" max="8473" width="13.88671875" style="134" customWidth="1"/>
    <col min="8474" max="8474" width="17.88671875" style="134" customWidth="1"/>
    <col min="8475" max="8476" width="8.88671875" style="134" customWidth="1"/>
    <col min="8477" max="8606" width="4.88671875" style="134" customWidth="1"/>
    <col min="8607" max="8700" width="1.44140625" style="134"/>
    <col min="8701" max="8701" width="12.5546875" style="134" customWidth="1"/>
    <col min="8702" max="8702" width="32.44140625" style="134" customWidth="1"/>
    <col min="8703" max="8703" width="30.109375" style="134" customWidth="1"/>
    <col min="8704" max="8704" width="24.5546875" style="134" customWidth="1"/>
    <col min="8705" max="8705" width="12.88671875" style="134" customWidth="1"/>
    <col min="8706" max="8707" width="13.88671875" style="134" customWidth="1"/>
    <col min="8708" max="8709" width="15.6640625" style="134" customWidth="1"/>
    <col min="8710" max="8710" width="16.33203125" style="134" customWidth="1"/>
    <col min="8711" max="8711" width="8.88671875" style="134" customWidth="1"/>
    <col min="8712" max="8712" width="17.6640625" style="134" customWidth="1"/>
    <col min="8713" max="8714" width="14.109375" style="134" customWidth="1"/>
    <col min="8715" max="8715" width="14.5546875" style="134" customWidth="1"/>
    <col min="8716" max="8716" width="13.6640625" style="134" customWidth="1"/>
    <col min="8717" max="8723" width="11" style="134" customWidth="1"/>
    <col min="8724" max="8724" width="12.6640625" style="134" customWidth="1"/>
    <col min="8725" max="8725" width="18.88671875" style="134" customWidth="1"/>
    <col min="8726" max="8726" width="14.33203125" style="134" customWidth="1"/>
    <col min="8727" max="8727" width="14.88671875" style="134" customWidth="1"/>
    <col min="8728" max="8728" width="12.109375" style="134" customWidth="1"/>
    <col min="8729" max="8729" width="13.88671875" style="134" customWidth="1"/>
    <col min="8730" max="8730" width="17.88671875" style="134" customWidth="1"/>
    <col min="8731" max="8732" width="8.88671875" style="134" customWidth="1"/>
    <col min="8733" max="8862" width="4.88671875" style="134" customWidth="1"/>
    <col min="8863" max="8956" width="1.44140625" style="134"/>
    <col min="8957" max="8957" width="12.5546875" style="134" customWidth="1"/>
    <col min="8958" max="8958" width="32.44140625" style="134" customWidth="1"/>
    <col min="8959" max="8959" width="30.109375" style="134" customWidth="1"/>
    <col min="8960" max="8960" width="24.5546875" style="134" customWidth="1"/>
    <col min="8961" max="8961" width="12.88671875" style="134" customWidth="1"/>
    <col min="8962" max="8963" width="13.88671875" style="134" customWidth="1"/>
    <col min="8964" max="8965" width="15.6640625" style="134" customWidth="1"/>
    <col min="8966" max="8966" width="16.33203125" style="134" customWidth="1"/>
    <col min="8967" max="8967" width="8.88671875" style="134" customWidth="1"/>
    <col min="8968" max="8968" width="17.6640625" style="134" customWidth="1"/>
    <col min="8969" max="8970" width="14.109375" style="134" customWidth="1"/>
    <col min="8971" max="8971" width="14.5546875" style="134" customWidth="1"/>
    <col min="8972" max="8972" width="13.6640625" style="134" customWidth="1"/>
    <col min="8973" max="8979" width="11" style="134" customWidth="1"/>
    <col min="8980" max="8980" width="12.6640625" style="134" customWidth="1"/>
    <col min="8981" max="8981" width="18.88671875" style="134" customWidth="1"/>
    <col min="8982" max="8982" width="14.33203125" style="134" customWidth="1"/>
    <col min="8983" max="8983" width="14.88671875" style="134" customWidth="1"/>
    <col min="8984" max="8984" width="12.109375" style="134" customWidth="1"/>
    <col min="8985" max="8985" width="13.88671875" style="134" customWidth="1"/>
    <col min="8986" max="8986" width="17.88671875" style="134" customWidth="1"/>
    <col min="8987" max="8988" width="8.88671875" style="134" customWidth="1"/>
    <col min="8989" max="9118" width="4.88671875" style="134" customWidth="1"/>
    <col min="9119" max="9212" width="1.44140625" style="134"/>
    <col min="9213" max="9213" width="12.5546875" style="134" customWidth="1"/>
    <col min="9214" max="9214" width="32.44140625" style="134" customWidth="1"/>
    <col min="9215" max="9215" width="30.109375" style="134" customWidth="1"/>
    <col min="9216" max="9216" width="24.5546875" style="134" customWidth="1"/>
    <col min="9217" max="9217" width="12.88671875" style="134" customWidth="1"/>
    <col min="9218" max="9219" width="13.88671875" style="134" customWidth="1"/>
    <col min="9220" max="9221" width="15.6640625" style="134" customWidth="1"/>
    <col min="9222" max="9222" width="16.33203125" style="134" customWidth="1"/>
    <col min="9223" max="9223" width="8.88671875" style="134" customWidth="1"/>
    <col min="9224" max="9224" width="17.6640625" style="134" customWidth="1"/>
    <col min="9225" max="9226" width="14.109375" style="134" customWidth="1"/>
    <col min="9227" max="9227" width="14.5546875" style="134" customWidth="1"/>
    <col min="9228" max="9228" width="13.6640625" style="134" customWidth="1"/>
    <col min="9229" max="9235" width="11" style="134" customWidth="1"/>
    <col min="9236" max="9236" width="12.6640625" style="134" customWidth="1"/>
    <col min="9237" max="9237" width="18.88671875" style="134" customWidth="1"/>
    <col min="9238" max="9238" width="14.33203125" style="134" customWidth="1"/>
    <col min="9239" max="9239" width="14.88671875" style="134" customWidth="1"/>
    <col min="9240" max="9240" width="12.109375" style="134" customWidth="1"/>
    <col min="9241" max="9241" width="13.88671875" style="134" customWidth="1"/>
    <col min="9242" max="9242" width="17.88671875" style="134" customWidth="1"/>
    <col min="9243" max="9244" width="8.88671875" style="134" customWidth="1"/>
    <col min="9245" max="9374" width="4.88671875" style="134" customWidth="1"/>
    <col min="9375" max="9468" width="1.44140625" style="134"/>
    <col min="9469" max="9469" width="12.5546875" style="134" customWidth="1"/>
    <col min="9470" max="9470" width="32.44140625" style="134" customWidth="1"/>
    <col min="9471" max="9471" width="30.109375" style="134" customWidth="1"/>
    <col min="9472" max="9472" width="24.5546875" style="134" customWidth="1"/>
    <col min="9473" max="9473" width="12.88671875" style="134" customWidth="1"/>
    <col min="9474" max="9475" width="13.88671875" style="134" customWidth="1"/>
    <col min="9476" max="9477" width="15.6640625" style="134" customWidth="1"/>
    <col min="9478" max="9478" width="16.33203125" style="134" customWidth="1"/>
    <col min="9479" max="9479" width="8.88671875" style="134" customWidth="1"/>
    <col min="9480" max="9480" width="17.6640625" style="134" customWidth="1"/>
    <col min="9481" max="9482" width="14.109375" style="134" customWidth="1"/>
    <col min="9483" max="9483" width="14.5546875" style="134" customWidth="1"/>
    <col min="9484" max="9484" width="13.6640625" style="134" customWidth="1"/>
    <col min="9485" max="9491" width="11" style="134" customWidth="1"/>
    <col min="9492" max="9492" width="12.6640625" style="134" customWidth="1"/>
    <col min="9493" max="9493" width="18.88671875" style="134" customWidth="1"/>
    <col min="9494" max="9494" width="14.33203125" style="134" customWidth="1"/>
    <col min="9495" max="9495" width="14.88671875" style="134" customWidth="1"/>
    <col min="9496" max="9496" width="12.109375" style="134" customWidth="1"/>
    <col min="9497" max="9497" width="13.88671875" style="134" customWidth="1"/>
    <col min="9498" max="9498" width="17.88671875" style="134" customWidth="1"/>
    <col min="9499" max="9500" width="8.88671875" style="134" customWidth="1"/>
    <col min="9501" max="9630" width="4.88671875" style="134" customWidth="1"/>
    <col min="9631" max="9724" width="1.44140625" style="134"/>
    <col min="9725" max="9725" width="12.5546875" style="134" customWidth="1"/>
    <col min="9726" max="9726" width="32.44140625" style="134" customWidth="1"/>
    <col min="9727" max="9727" width="30.109375" style="134" customWidth="1"/>
    <col min="9728" max="9728" width="24.5546875" style="134" customWidth="1"/>
    <col min="9729" max="9729" width="12.88671875" style="134" customWidth="1"/>
    <col min="9730" max="9731" width="13.88671875" style="134" customWidth="1"/>
    <col min="9732" max="9733" width="15.6640625" style="134" customWidth="1"/>
    <col min="9734" max="9734" width="16.33203125" style="134" customWidth="1"/>
    <col min="9735" max="9735" width="8.88671875" style="134" customWidth="1"/>
    <col min="9736" max="9736" width="17.6640625" style="134" customWidth="1"/>
    <col min="9737" max="9738" width="14.109375" style="134" customWidth="1"/>
    <col min="9739" max="9739" width="14.5546875" style="134" customWidth="1"/>
    <col min="9740" max="9740" width="13.6640625" style="134" customWidth="1"/>
    <col min="9741" max="9747" width="11" style="134" customWidth="1"/>
    <col min="9748" max="9748" width="12.6640625" style="134" customWidth="1"/>
    <col min="9749" max="9749" width="18.88671875" style="134" customWidth="1"/>
    <col min="9750" max="9750" width="14.33203125" style="134" customWidth="1"/>
    <col min="9751" max="9751" width="14.88671875" style="134" customWidth="1"/>
    <col min="9752" max="9752" width="12.109375" style="134" customWidth="1"/>
    <col min="9753" max="9753" width="13.88671875" style="134" customWidth="1"/>
    <col min="9754" max="9754" width="17.88671875" style="134" customWidth="1"/>
    <col min="9755" max="9756" width="8.88671875" style="134" customWidth="1"/>
    <col min="9757" max="9886" width="4.88671875" style="134" customWidth="1"/>
    <col min="9887" max="9980" width="1.44140625" style="134"/>
    <col min="9981" max="9981" width="12.5546875" style="134" customWidth="1"/>
    <col min="9982" max="9982" width="32.44140625" style="134" customWidth="1"/>
    <col min="9983" max="9983" width="30.109375" style="134" customWidth="1"/>
    <col min="9984" max="9984" width="24.5546875" style="134" customWidth="1"/>
    <col min="9985" max="9985" width="12.88671875" style="134" customWidth="1"/>
    <col min="9986" max="9987" width="13.88671875" style="134" customWidth="1"/>
    <col min="9988" max="9989" width="15.6640625" style="134" customWidth="1"/>
    <col min="9990" max="9990" width="16.33203125" style="134" customWidth="1"/>
    <col min="9991" max="9991" width="8.88671875" style="134" customWidth="1"/>
    <col min="9992" max="9992" width="17.6640625" style="134" customWidth="1"/>
    <col min="9993" max="9994" width="14.109375" style="134" customWidth="1"/>
    <col min="9995" max="9995" width="14.5546875" style="134" customWidth="1"/>
    <col min="9996" max="9996" width="13.6640625" style="134" customWidth="1"/>
    <col min="9997" max="10003" width="11" style="134" customWidth="1"/>
    <col min="10004" max="10004" width="12.6640625" style="134" customWidth="1"/>
    <col min="10005" max="10005" width="18.88671875" style="134" customWidth="1"/>
    <col min="10006" max="10006" width="14.33203125" style="134" customWidth="1"/>
    <col min="10007" max="10007" width="14.88671875" style="134" customWidth="1"/>
    <col min="10008" max="10008" width="12.109375" style="134" customWidth="1"/>
    <col min="10009" max="10009" width="13.88671875" style="134" customWidth="1"/>
    <col min="10010" max="10010" width="17.88671875" style="134" customWidth="1"/>
    <col min="10011" max="10012" width="8.88671875" style="134" customWidth="1"/>
    <col min="10013" max="10142" width="4.88671875" style="134" customWidth="1"/>
    <col min="10143" max="10236" width="1.44140625" style="134"/>
    <col min="10237" max="10237" width="12.5546875" style="134" customWidth="1"/>
    <col min="10238" max="10238" width="32.44140625" style="134" customWidth="1"/>
    <col min="10239" max="10239" width="30.109375" style="134" customWidth="1"/>
    <col min="10240" max="10240" width="24.5546875" style="134" customWidth="1"/>
    <col min="10241" max="10241" width="12.88671875" style="134" customWidth="1"/>
    <col min="10242" max="10243" width="13.88671875" style="134" customWidth="1"/>
    <col min="10244" max="10245" width="15.6640625" style="134" customWidth="1"/>
    <col min="10246" max="10246" width="16.33203125" style="134" customWidth="1"/>
    <col min="10247" max="10247" width="8.88671875" style="134" customWidth="1"/>
    <col min="10248" max="10248" width="17.6640625" style="134" customWidth="1"/>
    <col min="10249" max="10250" width="14.109375" style="134" customWidth="1"/>
    <col min="10251" max="10251" width="14.5546875" style="134" customWidth="1"/>
    <col min="10252" max="10252" width="13.6640625" style="134" customWidth="1"/>
    <col min="10253" max="10259" width="11" style="134" customWidth="1"/>
    <col min="10260" max="10260" width="12.6640625" style="134" customWidth="1"/>
    <col min="10261" max="10261" width="18.88671875" style="134" customWidth="1"/>
    <col min="10262" max="10262" width="14.33203125" style="134" customWidth="1"/>
    <col min="10263" max="10263" width="14.88671875" style="134" customWidth="1"/>
    <col min="10264" max="10264" width="12.109375" style="134" customWidth="1"/>
    <col min="10265" max="10265" width="13.88671875" style="134" customWidth="1"/>
    <col min="10266" max="10266" width="17.88671875" style="134" customWidth="1"/>
    <col min="10267" max="10268" width="8.88671875" style="134" customWidth="1"/>
    <col min="10269" max="10398" width="4.88671875" style="134" customWidth="1"/>
    <col min="10399" max="10492" width="1.44140625" style="134"/>
    <col min="10493" max="10493" width="12.5546875" style="134" customWidth="1"/>
    <col min="10494" max="10494" width="32.44140625" style="134" customWidth="1"/>
    <col min="10495" max="10495" width="30.109375" style="134" customWidth="1"/>
    <col min="10496" max="10496" width="24.5546875" style="134" customWidth="1"/>
    <col min="10497" max="10497" width="12.88671875" style="134" customWidth="1"/>
    <col min="10498" max="10499" width="13.88671875" style="134" customWidth="1"/>
    <col min="10500" max="10501" width="15.6640625" style="134" customWidth="1"/>
    <col min="10502" max="10502" width="16.33203125" style="134" customWidth="1"/>
    <col min="10503" max="10503" width="8.88671875" style="134" customWidth="1"/>
    <col min="10504" max="10504" width="17.6640625" style="134" customWidth="1"/>
    <col min="10505" max="10506" width="14.109375" style="134" customWidth="1"/>
    <col min="10507" max="10507" width="14.5546875" style="134" customWidth="1"/>
    <col min="10508" max="10508" width="13.6640625" style="134" customWidth="1"/>
    <col min="10509" max="10515" width="11" style="134" customWidth="1"/>
    <col min="10516" max="10516" width="12.6640625" style="134" customWidth="1"/>
    <col min="10517" max="10517" width="18.88671875" style="134" customWidth="1"/>
    <col min="10518" max="10518" width="14.33203125" style="134" customWidth="1"/>
    <col min="10519" max="10519" width="14.88671875" style="134" customWidth="1"/>
    <col min="10520" max="10520" width="12.109375" style="134" customWidth="1"/>
    <col min="10521" max="10521" width="13.88671875" style="134" customWidth="1"/>
    <col min="10522" max="10522" width="17.88671875" style="134" customWidth="1"/>
    <col min="10523" max="10524" width="8.88671875" style="134" customWidth="1"/>
    <col min="10525" max="10654" width="4.88671875" style="134" customWidth="1"/>
    <col min="10655" max="10748" width="1.44140625" style="134"/>
    <col min="10749" max="10749" width="12.5546875" style="134" customWidth="1"/>
    <col min="10750" max="10750" width="32.44140625" style="134" customWidth="1"/>
    <col min="10751" max="10751" width="30.109375" style="134" customWidth="1"/>
    <col min="10752" max="10752" width="24.5546875" style="134" customWidth="1"/>
    <col min="10753" max="10753" width="12.88671875" style="134" customWidth="1"/>
    <col min="10754" max="10755" width="13.88671875" style="134" customWidth="1"/>
    <col min="10756" max="10757" width="15.6640625" style="134" customWidth="1"/>
    <col min="10758" max="10758" width="16.33203125" style="134" customWidth="1"/>
    <col min="10759" max="10759" width="8.88671875" style="134" customWidth="1"/>
    <col min="10760" max="10760" width="17.6640625" style="134" customWidth="1"/>
    <col min="10761" max="10762" width="14.109375" style="134" customWidth="1"/>
    <col min="10763" max="10763" width="14.5546875" style="134" customWidth="1"/>
    <col min="10764" max="10764" width="13.6640625" style="134" customWidth="1"/>
    <col min="10765" max="10771" width="11" style="134" customWidth="1"/>
    <col min="10772" max="10772" width="12.6640625" style="134" customWidth="1"/>
    <col min="10773" max="10773" width="18.88671875" style="134" customWidth="1"/>
    <col min="10774" max="10774" width="14.33203125" style="134" customWidth="1"/>
    <col min="10775" max="10775" width="14.88671875" style="134" customWidth="1"/>
    <col min="10776" max="10776" width="12.109375" style="134" customWidth="1"/>
    <col min="10777" max="10777" width="13.88671875" style="134" customWidth="1"/>
    <col min="10778" max="10778" width="17.88671875" style="134" customWidth="1"/>
    <col min="10779" max="10780" width="8.88671875" style="134" customWidth="1"/>
    <col min="10781" max="10910" width="4.88671875" style="134" customWidth="1"/>
    <col min="10911" max="11004" width="1.44140625" style="134"/>
    <col min="11005" max="11005" width="12.5546875" style="134" customWidth="1"/>
    <col min="11006" max="11006" width="32.44140625" style="134" customWidth="1"/>
    <col min="11007" max="11007" width="30.109375" style="134" customWidth="1"/>
    <col min="11008" max="11008" width="24.5546875" style="134" customWidth="1"/>
    <col min="11009" max="11009" width="12.88671875" style="134" customWidth="1"/>
    <col min="11010" max="11011" width="13.88671875" style="134" customWidth="1"/>
    <col min="11012" max="11013" width="15.6640625" style="134" customWidth="1"/>
    <col min="11014" max="11014" width="16.33203125" style="134" customWidth="1"/>
    <col min="11015" max="11015" width="8.88671875" style="134" customWidth="1"/>
    <col min="11016" max="11016" width="17.6640625" style="134" customWidth="1"/>
    <col min="11017" max="11018" width="14.109375" style="134" customWidth="1"/>
    <col min="11019" max="11019" width="14.5546875" style="134" customWidth="1"/>
    <col min="11020" max="11020" width="13.6640625" style="134" customWidth="1"/>
    <col min="11021" max="11027" width="11" style="134" customWidth="1"/>
    <col min="11028" max="11028" width="12.6640625" style="134" customWidth="1"/>
    <col min="11029" max="11029" width="18.88671875" style="134" customWidth="1"/>
    <col min="11030" max="11030" width="14.33203125" style="134" customWidth="1"/>
    <col min="11031" max="11031" width="14.88671875" style="134" customWidth="1"/>
    <col min="11032" max="11032" width="12.109375" style="134" customWidth="1"/>
    <col min="11033" max="11033" width="13.88671875" style="134" customWidth="1"/>
    <col min="11034" max="11034" width="17.88671875" style="134" customWidth="1"/>
    <col min="11035" max="11036" width="8.88671875" style="134" customWidth="1"/>
    <col min="11037" max="11166" width="4.88671875" style="134" customWidth="1"/>
    <col min="11167" max="11260" width="1.44140625" style="134"/>
    <col min="11261" max="11261" width="12.5546875" style="134" customWidth="1"/>
    <col min="11262" max="11262" width="32.44140625" style="134" customWidth="1"/>
    <col min="11263" max="11263" width="30.109375" style="134" customWidth="1"/>
    <col min="11264" max="11264" width="24.5546875" style="134" customWidth="1"/>
    <col min="11265" max="11265" width="12.88671875" style="134" customWidth="1"/>
    <col min="11266" max="11267" width="13.88671875" style="134" customWidth="1"/>
    <col min="11268" max="11269" width="15.6640625" style="134" customWidth="1"/>
    <col min="11270" max="11270" width="16.33203125" style="134" customWidth="1"/>
    <col min="11271" max="11271" width="8.88671875" style="134" customWidth="1"/>
    <col min="11272" max="11272" width="17.6640625" style="134" customWidth="1"/>
    <col min="11273" max="11274" width="14.109375" style="134" customWidth="1"/>
    <col min="11275" max="11275" width="14.5546875" style="134" customWidth="1"/>
    <col min="11276" max="11276" width="13.6640625" style="134" customWidth="1"/>
    <col min="11277" max="11283" width="11" style="134" customWidth="1"/>
    <col min="11284" max="11284" width="12.6640625" style="134" customWidth="1"/>
    <col min="11285" max="11285" width="18.88671875" style="134" customWidth="1"/>
    <col min="11286" max="11286" width="14.33203125" style="134" customWidth="1"/>
    <col min="11287" max="11287" width="14.88671875" style="134" customWidth="1"/>
    <col min="11288" max="11288" width="12.109375" style="134" customWidth="1"/>
    <col min="11289" max="11289" width="13.88671875" style="134" customWidth="1"/>
    <col min="11290" max="11290" width="17.88671875" style="134" customWidth="1"/>
    <col min="11291" max="11292" width="8.88671875" style="134" customWidth="1"/>
    <col min="11293" max="11422" width="4.88671875" style="134" customWidth="1"/>
    <col min="11423" max="11516" width="1.44140625" style="134"/>
    <col min="11517" max="11517" width="12.5546875" style="134" customWidth="1"/>
    <col min="11518" max="11518" width="32.44140625" style="134" customWidth="1"/>
    <col min="11519" max="11519" width="30.109375" style="134" customWidth="1"/>
    <col min="11520" max="11520" width="24.5546875" style="134" customWidth="1"/>
    <col min="11521" max="11521" width="12.88671875" style="134" customWidth="1"/>
    <col min="11522" max="11523" width="13.88671875" style="134" customWidth="1"/>
    <col min="11524" max="11525" width="15.6640625" style="134" customWidth="1"/>
    <col min="11526" max="11526" width="16.33203125" style="134" customWidth="1"/>
    <col min="11527" max="11527" width="8.88671875" style="134" customWidth="1"/>
    <col min="11528" max="11528" width="17.6640625" style="134" customWidth="1"/>
    <col min="11529" max="11530" width="14.109375" style="134" customWidth="1"/>
    <col min="11531" max="11531" width="14.5546875" style="134" customWidth="1"/>
    <col min="11532" max="11532" width="13.6640625" style="134" customWidth="1"/>
    <col min="11533" max="11539" width="11" style="134" customWidth="1"/>
    <col min="11540" max="11540" width="12.6640625" style="134" customWidth="1"/>
    <col min="11541" max="11541" width="18.88671875" style="134" customWidth="1"/>
    <col min="11542" max="11542" width="14.33203125" style="134" customWidth="1"/>
    <col min="11543" max="11543" width="14.88671875" style="134" customWidth="1"/>
    <col min="11544" max="11544" width="12.109375" style="134" customWidth="1"/>
    <col min="11545" max="11545" width="13.88671875" style="134" customWidth="1"/>
    <col min="11546" max="11546" width="17.88671875" style="134" customWidth="1"/>
    <col min="11547" max="11548" width="8.88671875" style="134" customWidth="1"/>
    <col min="11549" max="11678" width="4.88671875" style="134" customWidth="1"/>
    <col min="11679" max="11772" width="1.44140625" style="134"/>
    <col min="11773" max="11773" width="12.5546875" style="134" customWidth="1"/>
    <col min="11774" max="11774" width="32.44140625" style="134" customWidth="1"/>
    <col min="11775" max="11775" width="30.109375" style="134" customWidth="1"/>
    <col min="11776" max="11776" width="24.5546875" style="134" customWidth="1"/>
    <col min="11777" max="11777" width="12.88671875" style="134" customWidth="1"/>
    <col min="11778" max="11779" width="13.88671875" style="134" customWidth="1"/>
    <col min="11780" max="11781" width="15.6640625" style="134" customWidth="1"/>
    <col min="11782" max="11782" width="16.33203125" style="134" customWidth="1"/>
    <col min="11783" max="11783" width="8.88671875" style="134" customWidth="1"/>
    <col min="11784" max="11784" width="17.6640625" style="134" customWidth="1"/>
    <col min="11785" max="11786" width="14.109375" style="134" customWidth="1"/>
    <col min="11787" max="11787" width="14.5546875" style="134" customWidth="1"/>
    <col min="11788" max="11788" width="13.6640625" style="134" customWidth="1"/>
    <col min="11789" max="11795" width="11" style="134" customWidth="1"/>
    <col min="11796" max="11796" width="12.6640625" style="134" customWidth="1"/>
    <col min="11797" max="11797" width="18.88671875" style="134" customWidth="1"/>
    <col min="11798" max="11798" width="14.33203125" style="134" customWidth="1"/>
    <col min="11799" max="11799" width="14.88671875" style="134" customWidth="1"/>
    <col min="11800" max="11800" width="12.109375" style="134" customWidth="1"/>
    <col min="11801" max="11801" width="13.88671875" style="134" customWidth="1"/>
    <col min="11802" max="11802" width="17.88671875" style="134" customWidth="1"/>
    <col min="11803" max="11804" width="8.88671875" style="134" customWidth="1"/>
    <col min="11805" max="11934" width="4.88671875" style="134" customWidth="1"/>
    <col min="11935" max="12028" width="1.44140625" style="134"/>
    <col min="12029" max="12029" width="12.5546875" style="134" customWidth="1"/>
    <col min="12030" max="12030" width="32.44140625" style="134" customWidth="1"/>
    <col min="12031" max="12031" width="30.109375" style="134" customWidth="1"/>
    <col min="12032" max="12032" width="24.5546875" style="134" customWidth="1"/>
    <col min="12033" max="12033" width="12.88671875" style="134" customWidth="1"/>
    <col min="12034" max="12035" width="13.88671875" style="134" customWidth="1"/>
    <col min="12036" max="12037" width="15.6640625" style="134" customWidth="1"/>
    <col min="12038" max="12038" width="16.33203125" style="134" customWidth="1"/>
    <col min="12039" max="12039" width="8.88671875" style="134" customWidth="1"/>
    <col min="12040" max="12040" width="17.6640625" style="134" customWidth="1"/>
    <col min="12041" max="12042" width="14.109375" style="134" customWidth="1"/>
    <col min="12043" max="12043" width="14.5546875" style="134" customWidth="1"/>
    <col min="12044" max="12044" width="13.6640625" style="134" customWidth="1"/>
    <col min="12045" max="12051" width="11" style="134" customWidth="1"/>
    <col min="12052" max="12052" width="12.6640625" style="134" customWidth="1"/>
    <col min="12053" max="12053" width="18.88671875" style="134" customWidth="1"/>
    <col min="12054" max="12054" width="14.33203125" style="134" customWidth="1"/>
    <col min="12055" max="12055" width="14.88671875" style="134" customWidth="1"/>
    <col min="12056" max="12056" width="12.109375" style="134" customWidth="1"/>
    <col min="12057" max="12057" width="13.88671875" style="134" customWidth="1"/>
    <col min="12058" max="12058" width="17.88671875" style="134" customWidth="1"/>
    <col min="12059" max="12060" width="8.88671875" style="134" customWidth="1"/>
    <col min="12061" max="12190" width="4.88671875" style="134" customWidth="1"/>
    <col min="12191" max="12284" width="1.44140625" style="134"/>
    <col min="12285" max="12285" width="12.5546875" style="134" customWidth="1"/>
    <col min="12286" max="12286" width="32.44140625" style="134" customWidth="1"/>
    <col min="12287" max="12287" width="30.109375" style="134" customWidth="1"/>
    <col min="12288" max="12288" width="24.5546875" style="134" customWidth="1"/>
    <col min="12289" max="12289" width="12.88671875" style="134" customWidth="1"/>
    <col min="12290" max="12291" width="13.88671875" style="134" customWidth="1"/>
    <col min="12292" max="12293" width="15.6640625" style="134" customWidth="1"/>
    <col min="12294" max="12294" width="16.33203125" style="134" customWidth="1"/>
    <col min="12295" max="12295" width="8.88671875" style="134" customWidth="1"/>
    <col min="12296" max="12296" width="17.6640625" style="134" customWidth="1"/>
    <col min="12297" max="12298" width="14.109375" style="134" customWidth="1"/>
    <col min="12299" max="12299" width="14.5546875" style="134" customWidth="1"/>
    <col min="12300" max="12300" width="13.6640625" style="134" customWidth="1"/>
    <col min="12301" max="12307" width="11" style="134" customWidth="1"/>
    <col min="12308" max="12308" width="12.6640625" style="134" customWidth="1"/>
    <col min="12309" max="12309" width="18.88671875" style="134" customWidth="1"/>
    <col min="12310" max="12310" width="14.33203125" style="134" customWidth="1"/>
    <col min="12311" max="12311" width="14.88671875" style="134" customWidth="1"/>
    <col min="12312" max="12312" width="12.109375" style="134" customWidth="1"/>
    <col min="12313" max="12313" width="13.88671875" style="134" customWidth="1"/>
    <col min="12314" max="12314" width="17.88671875" style="134" customWidth="1"/>
    <col min="12315" max="12316" width="8.88671875" style="134" customWidth="1"/>
    <col min="12317" max="12446" width="4.88671875" style="134" customWidth="1"/>
    <col min="12447" max="12540" width="1.44140625" style="134"/>
    <col min="12541" max="12541" width="12.5546875" style="134" customWidth="1"/>
    <col min="12542" max="12542" width="32.44140625" style="134" customWidth="1"/>
    <col min="12543" max="12543" width="30.109375" style="134" customWidth="1"/>
    <col min="12544" max="12544" width="24.5546875" style="134" customWidth="1"/>
    <col min="12545" max="12545" width="12.88671875" style="134" customWidth="1"/>
    <col min="12546" max="12547" width="13.88671875" style="134" customWidth="1"/>
    <col min="12548" max="12549" width="15.6640625" style="134" customWidth="1"/>
    <col min="12550" max="12550" width="16.33203125" style="134" customWidth="1"/>
    <col min="12551" max="12551" width="8.88671875" style="134" customWidth="1"/>
    <col min="12552" max="12552" width="17.6640625" style="134" customWidth="1"/>
    <col min="12553" max="12554" width="14.109375" style="134" customWidth="1"/>
    <col min="12555" max="12555" width="14.5546875" style="134" customWidth="1"/>
    <col min="12556" max="12556" width="13.6640625" style="134" customWidth="1"/>
    <col min="12557" max="12563" width="11" style="134" customWidth="1"/>
    <col min="12564" max="12564" width="12.6640625" style="134" customWidth="1"/>
    <col min="12565" max="12565" width="18.88671875" style="134" customWidth="1"/>
    <col min="12566" max="12566" width="14.33203125" style="134" customWidth="1"/>
    <col min="12567" max="12567" width="14.88671875" style="134" customWidth="1"/>
    <col min="12568" max="12568" width="12.109375" style="134" customWidth="1"/>
    <col min="12569" max="12569" width="13.88671875" style="134" customWidth="1"/>
    <col min="12570" max="12570" width="17.88671875" style="134" customWidth="1"/>
    <col min="12571" max="12572" width="8.88671875" style="134" customWidth="1"/>
    <col min="12573" max="12702" width="4.88671875" style="134" customWidth="1"/>
    <col min="12703" max="12796" width="1.44140625" style="134"/>
    <col min="12797" max="12797" width="12.5546875" style="134" customWidth="1"/>
    <col min="12798" max="12798" width="32.44140625" style="134" customWidth="1"/>
    <col min="12799" max="12799" width="30.109375" style="134" customWidth="1"/>
    <col min="12800" max="12800" width="24.5546875" style="134" customWidth="1"/>
    <col min="12801" max="12801" width="12.88671875" style="134" customWidth="1"/>
    <col min="12802" max="12803" width="13.88671875" style="134" customWidth="1"/>
    <col min="12804" max="12805" width="15.6640625" style="134" customWidth="1"/>
    <col min="12806" max="12806" width="16.33203125" style="134" customWidth="1"/>
    <col min="12807" max="12807" width="8.88671875" style="134" customWidth="1"/>
    <col min="12808" max="12808" width="17.6640625" style="134" customWidth="1"/>
    <col min="12809" max="12810" width="14.109375" style="134" customWidth="1"/>
    <col min="12811" max="12811" width="14.5546875" style="134" customWidth="1"/>
    <col min="12812" max="12812" width="13.6640625" style="134" customWidth="1"/>
    <col min="12813" max="12819" width="11" style="134" customWidth="1"/>
    <col min="12820" max="12820" width="12.6640625" style="134" customWidth="1"/>
    <col min="12821" max="12821" width="18.88671875" style="134" customWidth="1"/>
    <col min="12822" max="12822" width="14.33203125" style="134" customWidth="1"/>
    <col min="12823" max="12823" width="14.88671875" style="134" customWidth="1"/>
    <col min="12824" max="12824" width="12.109375" style="134" customWidth="1"/>
    <col min="12825" max="12825" width="13.88671875" style="134" customWidth="1"/>
    <col min="12826" max="12826" width="17.88671875" style="134" customWidth="1"/>
    <col min="12827" max="12828" width="8.88671875" style="134" customWidth="1"/>
    <col min="12829" max="12958" width="4.88671875" style="134" customWidth="1"/>
    <col min="12959" max="13052" width="1.44140625" style="134"/>
    <col min="13053" max="13053" width="12.5546875" style="134" customWidth="1"/>
    <col min="13054" max="13054" width="32.44140625" style="134" customWidth="1"/>
    <col min="13055" max="13055" width="30.109375" style="134" customWidth="1"/>
    <col min="13056" max="13056" width="24.5546875" style="134" customWidth="1"/>
    <col min="13057" max="13057" width="12.88671875" style="134" customWidth="1"/>
    <col min="13058" max="13059" width="13.88671875" style="134" customWidth="1"/>
    <col min="13060" max="13061" width="15.6640625" style="134" customWidth="1"/>
    <col min="13062" max="13062" width="16.33203125" style="134" customWidth="1"/>
    <col min="13063" max="13063" width="8.88671875" style="134" customWidth="1"/>
    <col min="13064" max="13064" width="17.6640625" style="134" customWidth="1"/>
    <col min="13065" max="13066" width="14.109375" style="134" customWidth="1"/>
    <col min="13067" max="13067" width="14.5546875" style="134" customWidth="1"/>
    <col min="13068" max="13068" width="13.6640625" style="134" customWidth="1"/>
    <col min="13069" max="13075" width="11" style="134" customWidth="1"/>
    <col min="13076" max="13076" width="12.6640625" style="134" customWidth="1"/>
    <col min="13077" max="13077" width="18.88671875" style="134" customWidth="1"/>
    <col min="13078" max="13078" width="14.33203125" style="134" customWidth="1"/>
    <col min="13079" max="13079" width="14.88671875" style="134" customWidth="1"/>
    <col min="13080" max="13080" width="12.109375" style="134" customWidth="1"/>
    <col min="13081" max="13081" width="13.88671875" style="134" customWidth="1"/>
    <col min="13082" max="13082" width="17.88671875" style="134" customWidth="1"/>
    <col min="13083" max="13084" width="8.88671875" style="134" customWidth="1"/>
    <col min="13085" max="13214" width="4.88671875" style="134" customWidth="1"/>
    <col min="13215" max="13308" width="1.44140625" style="134"/>
    <col min="13309" max="13309" width="12.5546875" style="134" customWidth="1"/>
    <col min="13310" max="13310" width="32.44140625" style="134" customWidth="1"/>
    <col min="13311" max="13311" width="30.109375" style="134" customWidth="1"/>
    <col min="13312" max="13312" width="24.5546875" style="134" customWidth="1"/>
    <col min="13313" max="13313" width="12.88671875" style="134" customWidth="1"/>
    <col min="13314" max="13315" width="13.88671875" style="134" customWidth="1"/>
    <col min="13316" max="13317" width="15.6640625" style="134" customWidth="1"/>
    <col min="13318" max="13318" width="16.33203125" style="134" customWidth="1"/>
    <col min="13319" max="13319" width="8.88671875" style="134" customWidth="1"/>
    <col min="13320" max="13320" width="17.6640625" style="134" customWidth="1"/>
    <col min="13321" max="13322" width="14.109375" style="134" customWidth="1"/>
    <col min="13323" max="13323" width="14.5546875" style="134" customWidth="1"/>
    <col min="13324" max="13324" width="13.6640625" style="134" customWidth="1"/>
    <col min="13325" max="13331" width="11" style="134" customWidth="1"/>
    <col min="13332" max="13332" width="12.6640625" style="134" customWidth="1"/>
    <col min="13333" max="13333" width="18.88671875" style="134" customWidth="1"/>
    <col min="13334" max="13334" width="14.33203125" style="134" customWidth="1"/>
    <col min="13335" max="13335" width="14.88671875" style="134" customWidth="1"/>
    <col min="13336" max="13336" width="12.109375" style="134" customWidth="1"/>
    <col min="13337" max="13337" width="13.88671875" style="134" customWidth="1"/>
    <col min="13338" max="13338" width="17.88671875" style="134" customWidth="1"/>
    <col min="13339" max="13340" width="8.88671875" style="134" customWidth="1"/>
    <col min="13341" max="13470" width="4.88671875" style="134" customWidth="1"/>
    <col min="13471" max="13564" width="1.44140625" style="134"/>
    <col min="13565" max="13565" width="12.5546875" style="134" customWidth="1"/>
    <col min="13566" max="13566" width="32.44140625" style="134" customWidth="1"/>
    <col min="13567" max="13567" width="30.109375" style="134" customWidth="1"/>
    <col min="13568" max="13568" width="24.5546875" style="134" customWidth="1"/>
    <col min="13569" max="13569" width="12.88671875" style="134" customWidth="1"/>
    <col min="13570" max="13571" width="13.88671875" style="134" customWidth="1"/>
    <col min="13572" max="13573" width="15.6640625" style="134" customWidth="1"/>
    <col min="13574" max="13574" width="16.33203125" style="134" customWidth="1"/>
    <col min="13575" max="13575" width="8.88671875" style="134" customWidth="1"/>
    <col min="13576" max="13576" width="17.6640625" style="134" customWidth="1"/>
    <col min="13577" max="13578" width="14.109375" style="134" customWidth="1"/>
    <col min="13579" max="13579" width="14.5546875" style="134" customWidth="1"/>
    <col min="13580" max="13580" width="13.6640625" style="134" customWidth="1"/>
    <col min="13581" max="13587" width="11" style="134" customWidth="1"/>
    <col min="13588" max="13588" width="12.6640625" style="134" customWidth="1"/>
    <col min="13589" max="13589" width="18.88671875" style="134" customWidth="1"/>
    <col min="13590" max="13590" width="14.33203125" style="134" customWidth="1"/>
    <col min="13591" max="13591" width="14.88671875" style="134" customWidth="1"/>
    <col min="13592" max="13592" width="12.109375" style="134" customWidth="1"/>
    <col min="13593" max="13593" width="13.88671875" style="134" customWidth="1"/>
    <col min="13594" max="13594" width="17.88671875" style="134" customWidth="1"/>
    <col min="13595" max="13596" width="8.88671875" style="134" customWidth="1"/>
    <col min="13597" max="13726" width="4.88671875" style="134" customWidth="1"/>
    <col min="13727" max="13820" width="1.44140625" style="134"/>
    <col min="13821" max="13821" width="12.5546875" style="134" customWidth="1"/>
    <col min="13822" max="13822" width="32.44140625" style="134" customWidth="1"/>
    <col min="13823" max="13823" width="30.109375" style="134" customWidth="1"/>
    <col min="13824" max="13824" width="24.5546875" style="134" customWidth="1"/>
    <col min="13825" max="13825" width="12.88671875" style="134" customWidth="1"/>
    <col min="13826" max="13827" width="13.88671875" style="134" customWidth="1"/>
    <col min="13828" max="13829" width="15.6640625" style="134" customWidth="1"/>
    <col min="13830" max="13830" width="16.33203125" style="134" customWidth="1"/>
    <col min="13831" max="13831" width="8.88671875" style="134" customWidth="1"/>
    <col min="13832" max="13832" width="17.6640625" style="134" customWidth="1"/>
    <col min="13833" max="13834" width="14.109375" style="134" customWidth="1"/>
    <col min="13835" max="13835" width="14.5546875" style="134" customWidth="1"/>
    <col min="13836" max="13836" width="13.6640625" style="134" customWidth="1"/>
    <col min="13837" max="13843" width="11" style="134" customWidth="1"/>
    <col min="13844" max="13844" width="12.6640625" style="134" customWidth="1"/>
    <col min="13845" max="13845" width="18.88671875" style="134" customWidth="1"/>
    <col min="13846" max="13846" width="14.33203125" style="134" customWidth="1"/>
    <col min="13847" max="13847" width="14.88671875" style="134" customWidth="1"/>
    <col min="13848" max="13848" width="12.109375" style="134" customWidth="1"/>
    <col min="13849" max="13849" width="13.88671875" style="134" customWidth="1"/>
    <col min="13850" max="13850" width="17.88671875" style="134" customWidth="1"/>
    <col min="13851" max="13852" width="8.88671875" style="134" customWidth="1"/>
    <col min="13853" max="13982" width="4.88671875" style="134" customWidth="1"/>
    <col min="13983" max="14076" width="1.44140625" style="134"/>
    <col min="14077" max="14077" width="12.5546875" style="134" customWidth="1"/>
    <col min="14078" max="14078" width="32.44140625" style="134" customWidth="1"/>
    <col min="14079" max="14079" width="30.109375" style="134" customWidth="1"/>
    <col min="14080" max="14080" width="24.5546875" style="134" customWidth="1"/>
    <col min="14081" max="14081" width="12.88671875" style="134" customWidth="1"/>
    <col min="14082" max="14083" width="13.88671875" style="134" customWidth="1"/>
    <col min="14084" max="14085" width="15.6640625" style="134" customWidth="1"/>
    <col min="14086" max="14086" width="16.33203125" style="134" customWidth="1"/>
    <col min="14087" max="14087" width="8.88671875" style="134" customWidth="1"/>
    <col min="14088" max="14088" width="17.6640625" style="134" customWidth="1"/>
    <col min="14089" max="14090" width="14.109375" style="134" customWidth="1"/>
    <col min="14091" max="14091" width="14.5546875" style="134" customWidth="1"/>
    <col min="14092" max="14092" width="13.6640625" style="134" customWidth="1"/>
    <col min="14093" max="14099" width="11" style="134" customWidth="1"/>
    <col min="14100" max="14100" width="12.6640625" style="134" customWidth="1"/>
    <col min="14101" max="14101" width="18.88671875" style="134" customWidth="1"/>
    <col min="14102" max="14102" width="14.33203125" style="134" customWidth="1"/>
    <col min="14103" max="14103" width="14.88671875" style="134" customWidth="1"/>
    <col min="14104" max="14104" width="12.109375" style="134" customWidth="1"/>
    <col min="14105" max="14105" width="13.88671875" style="134" customWidth="1"/>
    <col min="14106" max="14106" width="17.88671875" style="134" customWidth="1"/>
    <col min="14107" max="14108" width="8.88671875" style="134" customWidth="1"/>
    <col min="14109" max="14238" width="4.88671875" style="134" customWidth="1"/>
    <col min="14239" max="14332" width="1.44140625" style="134"/>
    <col min="14333" max="14333" width="12.5546875" style="134" customWidth="1"/>
    <col min="14334" max="14334" width="32.44140625" style="134" customWidth="1"/>
    <col min="14335" max="14335" width="30.109375" style="134" customWidth="1"/>
    <col min="14336" max="14336" width="24.5546875" style="134" customWidth="1"/>
    <col min="14337" max="14337" width="12.88671875" style="134" customWidth="1"/>
    <col min="14338" max="14339" width="13.88671875" style="134" customWidth="1"/>
    <col min="14340" max="14341" width="15.6640625" style="134" customWidth="1"/>
    <col min="14342" max="14342" width="16.33203125" style="134" customWidth="1"/>
    <col min="14343" max="14343" width="8.88671875" style="134" customWidth="1"/>
    <col min="14344" max="14344" width="17.6640625" style="134" customWidth="1"/>
    <col min="14345" max="14346" width="14.109375" style="134" customWidth="1"/>
    <col min="14347" max="14347" width="14.5546875" style="134" customWidth="1"/>
    <col min="14348" max="14348" width="13.6640625" style="134" customWidth="1"/>
    <col min="14349" max="14355" width="11" style="134" customWidth="1"/>
    <col min="14356" max="14356" width="12.6640625" style="134" customWidth="1"/>
    <col min="14357" max="14357" width="18.88671875" style="134" customWidth="1"/>
    <col min="14358" max="14358" width="14.33203125" style="134" customWidth="1"/>
    <col min="14359" max="14359" width="14.88671875" style="134" customWidth="1"/>
    <col min="14360" max="14360" width="12.109375" style="134" customWidth="1"/>
    <col min="14361" max="14361" width="13.88671875" style="134" customWidth="1"/>
    <col min="14362" max="14362" width="17.88671875" style="134" customWidth="1"/>
    <col min="14363" max="14364" width="8.88671875" style="134" customWidth="1"/>
    <col min="14365" max="14494" width="4.88671875" style="134" customWidth="1"/>
    <col min="14495" max="14588" width="1.44140625" style="134"/>
    <col min="14589" max="14589" width="12.5546875" style="134" customWidth="1"/>
    <col min="14590" max="14590" width="32.44140625" style="134" customWidth="1"/>
    <col min="14591" max="14591" width="30.109375" style="134" customWidth="1"/>
    <col min="14592" max="14592" width="24.5546875" style="134" customWidth="1"/>
    <col min="14593" max="14593" width="12.88671875" style="134" customWidth="1"/>
    <col min="14594" max="14595" width="13.88671875" style="134" customWidth="1"/>
    <col min="14596" max="14597" width="15.6640625" style="134" customWidth="1"/>
    <col min="14598" max="14598" width="16.33203125" style="134" customWidth="1"/>
    <col min="14599" max="14599" width="8.88671875" style="134" customWidth="1"/>
    <col min="14600" max="14600" width="17.6640625" style="134" customWidth="1"/>
    <col min="14601" max="14602" width="14.109375" style="134" customWidth="1"/>
    <col min="14603" max="14603" width="14.5546875" style="134" customWidth="1"/>
    <col min="14604" max="14604" width="13.6640625" style="134" customWidth="1"/>
    <col min="14605" max="14611" width="11" style="134" customWidth="1"/>
    <col min="14612" max="14612" width="12.6640625" style="134" customWidth="1"/>
    <col min="14613" max="14613" width="18.88671875" style="134" customWidth="1"/>
    <col min="14614" max="14614" width="14.33203125" style="134" customWidth="1"/>
    <col min="14615" max="14615" width="14.88671875" style="134" customWidth="1"/>
    <col min="14616" max="14616" width="12.109375" style="134" customWidth="1"/>
    <col min="14617" max="14617" width="13.88671875" style="134" customWidth="1"/>
    <col min="14618" max="14618" width="17.88671875" style="134" customWidth="1"/>
    <col min="14619" max="14620" width="8.88671875" style="134" customWidth="1"/>
    <col min="14621" max="14750" width="4.88671875" style="134" customWidth="1"/>
    <col min="14751" max="14844" width="1.44140625" style="134"/>
    <col min="14845" max="14845" width="12.5546875" style="134" customWidth="1"/>
    <col min="14846" max="14846" width="32.44140625" style="134" customWidth="1"/>
    <col min="14847" max="14847" width="30.109375" style="134" customWidth="1"/>
    <col min="14848" max="14848" width="24.5546875" style="134" customWidth="1"/>
    <col min="14849" max="14849" width="12.88671875" style="134" customWidth="1"/>
    <col min="14850" max="14851" width="13.88671875" style="134" customWidth="1"/>
    <col min="14852" max="14853" width="15.6640625" style="134" customWidth="1"/>
    <col min="14854" max="14854" width="16.33203125" style="134" customWidth="1"/>
    <col min="14855" max="14855" width="8.88671875" style="134" customWidth="1"/>
    <col min="14856" max="14856" width="17.6640625" style="134" customWidth="1"/>
    <col min="14857" max="14858" width="14.109375" style="134" customWidth="1"/>
    <col min="14859" max="14859" width="14.5546875" style="134" customWidth="1"/>
    <col min="14860" max="14860" width="13.6640625" style="134" customWidth="1"/>
    <col min="14861" max="14867" width="11" style="134" customWidth="1"/>
    <col min="14868" max="14868" width="12.6640625" style="134" customWidth="1"/>
    <col min="14869" max="14869" width="18.88671875" style="134" customWidth="1"/>
    <col min="14870" max="14870" width="14.33203125" style="134" customWidth="1"/>
    <col min="14871" max="14871" width="14.88671875" style="134" customWidth="1"/>
    <col min="14872" max="14872" width="12.109375" style="134" customWidth="1"/>
    <col min="14873" max="14873" width="13.88671875" style="134" customWidth="1"/>
    <col min="14874" max="14874" width="17.88671875" style="134" customWidth="1"/>
    <col min="14875" max="14876" width="8.88671875" style="134" customWidth="1"/>
    <col min="14877" max="15006" width="4.88671875" style="134" customWidth="1"/>
    <col min="15007" max="15100" width="1.44140625" style="134"/>
    <col min="15101" max="15101" width="12.5546875" style="134" customWidth="1"/>
    <col min="15102" max="15102" width="32.44140625" style="134" customWidth="1"/>
    <col min="15103" max="15103" width="30.109375" style="134" customWidth="1"/>
    <col min="15104" max="15104" width="24.5546875" style="134" customWidth="1"/>
    <col min="15105" max="15105" width="12.88671875" style="134" customWidth="1"/>
    <col min="15106" max="15107" width="13.88671875" style="134" customWidth="1"/>
    <col min="15108" max="15109" width="15.6640625" style="134" customWidth="1"/>
    <col min="15110" max="15110" width="16.33203125" style="134" customWidth="1"/>
    <col min="15111" max="15111" width="8.88671875" style="134" customWidth="1"/>
    <col min="15112" max="15112" width="17.6640625" style="134" customWidth="1"/>
    <col min="15113" max="15114" width="14.109375" style="134" customWidth="1"/>
    <col min="15115" max="15115" width="14.5546875" style="134" customWidth="1"/>
    <col min="15116" max="15116" width="13.6640625" style="134" customWidth="1"/>
    <col min="15117" max="15123" width="11" style="134" customWidth="1"/>
    <col min="15124" max="15124" width="12.6640625" style="134" customWidth="1"/>
    <col min="15125" max="15125" width="18.88671875" style="134" customWidth="1"/>
    <col min="15126" max="15126" width="14.33203125" style="134" customWidth="1"/>
    <col min="15127" max="15127" width="14.88671875" style="134" customWidth="1"/>
    <col min="15128" max="15128" width="12.109375" style="134" customWidth="1"/>
    <col min="15129" max="15129" width="13.88671875" style="134" customWidth="1"/>
    <col min="15130" max="15130" width="17.88671875" style="134" customWidth="1"/>
    <col min="15131" max="15132" width="8.88671875" style="134" customWidth="1"/>
    <col min="15133" max="15262" width="4.88671875" style="134" customWidth="1"/>
    <col min="15263" max="15356" width="1.44140625" style="134"/>
    <col min="15357" max="15357" width="12.5546875" style="134" customWidth="1"/>
    <col min="15358" max="15358" width="32.44140625" style="134" customWidth="1"/>
    <col min="15359" max="15359" width="30.109375" style="134" customWidth="1"/>
    <col min="15360" max="15360" width="24.5546875" style="134" customWidth="1"/>
    <col min="15361" max="15361" width="12.88671875" style="134" customWidth="1"/>
    <col min="15362" max="15363" width="13.88671875" style="134" customWidth="1"/>
    <col min="15364" max="15365" width="15.6640625" style="134" customWidth="1"/>
    <col min="15366" max="15366" width="16.33203125" style="134" customWidth="1"/>
    <col min="15367" max="15367" width="8.88671875" style="134" customWidth="1"/>
    <col min="15368" max="15368" width="17.6640625" style="134" customWidth="1"/>
    <col min="15369" max="15370" width="14.109375" style="134" customWidth="1"/>
    <col min="15371" max="15371" width="14.5546875" style="134" customWidth="1"/>
    <col min="15372" max="15372" width="13.6640625" style="134" customWidth="1"/>
    <col min="15373" max="15379" width="11" style="134" customWidth="1"/>
    <col min="15380" max="15380" width="12.6640625" style="134" customWidth="1"/>
    <col min="15381" max="15381" width="18.88671875" style="134" customWidth="1"/>
    <col min="15382" max="15382" width="14.33203125" style="134" customWidth="1"/>
    <col min="15383" max="15383" width="14.88671875" style="134" customWidth="1"/>
    <col min="15384" max="15384" width="12.109375" style="134" customWidth="1"/>
    <col min="15385" max="15385" width="13.88671875" style="134" customWidth="1"/>
    <col min="15386" max="15386" width="17.88671875" style="134" customWidth="1"/>
    <col min="15387" max="15388" width="8.88671875" style="134" customWidth="1"/>
    <col min="15389" max="15518" width="4.88671875" style="134" customWidth="1"/>
    <col min="15519" max="15612" width="1.44140625" style="134"/>
    <col min="15613" max="15613" width="12.5546875" style="134" customWidth="1"/>
    <col min="15614" max="15614" width="32.44140625" style="134" customWidth="1"/>
    <col min="15615" max="15615" width="30.109375" style="134" customWidth="1"/>
    <col min="15616" max="15616" width="24.5546875" style="134" customWidth="1"/>
    <col min="15617" max="15617" width="12.88671875" style="134" customWidth="1"/>
    <col min="15618" max="15619" width="13.88671875" style="134" customWidth="1"/>
    <col min="15620" max="15621" width="15.6640625" style="134" customWidth="1"/>
    <col min="15622" max="15622" width="16.33203125" style="134" customWidth="1"/>
    <col min="15623" max="15623" width="8.88671875" style="134" customWidth="1"/>
    <col min="15624" max="15624" width="17.6640625" style="134" customWidth="1"/>
    <col min="15625" max="15626" width="14.109375" style="134" customWidth="1"/>
    <col min="15627" max="15627" width="14.5546875" style="134" customWidth="1"/>
    <col min="15628" max="15628" width="13.6640625" style="134" customWidth="1"/>
    <col min="15629" max="15635" width="11" style="134" customWidth="1"/>
    <col min="15636" max="15636" width="12.6640625" style="134" customWidth="1"/>
    <col min="15637" max="15637" width="18.88671875" style="134" customWidth="1"/>
    <col min="15638" max="15638" width="14.33203125" style="134" customWidth="1"/>
    <col min="15639" max="15639" width="14.88671875" style="134" customWidth="1"/>
    <col min="15640" max="15640" width="12.109375" style="134" customWidth="1"/>
    <col min="15641" max="15641" width="13.88671875" style="134" customWidth="1"/>
    <col min="15642" max="15642" width="17.88671875" style="134" customWidth="1"/>
    <col min="15643" max="15644" width="8.88671875" style="134" customWidth="1"/>
    <col min="15645" max="15774" width="4.88671875" style="134" customWidth="1"/>
    <col min="15775" max="15868" width="1.44140625" style="134"/>
    <col min="15869" max="15869" width="12.5546875" style="134" customWidth="1"/>
    <col min="15870" max="15870" width="32.44140625" style="134" customWidth="1"/>
    <col min="15871" max="15871" width="30.109375" style="134" customWidth="1"/>
    <col min="15872" max="15872" width="24.5546875" style="134" customWidth="1"/>
    <col min="15873" max="15873" width="12.88671875" style="134" customWidth="1"/>
    <col min="15874" max="15875" width="13.88671875" style="134" customWidth="1"/>
    <col min="15876" max="15877" width="15.6640625" style="134" customWidth="1"/>
    <col min="15878" max="15878" width="16.33203125" style="134" customWidth="1"/>
    <col min="15879" max="15879" width="8.88671875" style="134" customWidth="1"/>
    <col min="15880" max="15880" width="17.6640625" style="134" customWidth="1"/>
    <col min="15881" max="15882" width="14.109375" style="134" customWidth="1"/>
    <col min="15883" max="15883" width="14.5546875" style="134" customWidth="1"/>
    <col min="15884" max="15884" width="13.6640625" style="134" customWidth="1"/>
    <col min="15885" max="15891" width="11" style="134" customWidth="1"/>
    <col min="15892" max="15892" width="12.6640625" style="134" customWidth="1"/>
    <col min="15893" max="15893" width="18.88671875" style="134" customWidth="1"/>
    <col min="15894" max="15894" width="14.33203125" style="134" customWidth="1"/>
    <col min="15895" max="15895" width="14.88671875" style="134" customWidth="1"/>
    <col min="15896" max="15896" width="12.109375" style="134" customWidth="1"/>
    <col min="15897" max="15897" width="13.88671875" style="134" customWidth="1"/>
    <col min="15898" max="15898" width="17.88671875" style="134" customWidth="1"/>
    <col min="15899" max="15900" width="8.88671875" style="134" customWidth="1"/>
    <col min="15901" max="16030" width="4.88671875" style="134" customWidth="1"/>
    <col min="16031" max="16124" width="1.44140625" style="134"/>
    <col min="16125" max="16125" width="12.5546875" style="134" customWidth="1"/>
    <col min="16126" max="16126" width="32.44140625" style="134" customWidth="1"/>
    <col min="16127" max="16127" width="30.109375" style="134" customWidth="1"/>
    <col min="16128" max="16128" width="24.5546875" style="134" customWidth="1"/>
    <col min="16129" max="16129" width="12.88671875" style="134" customWidth="1"/>
    <col min="16130" max="16131" width="13.88671875" style="134" customWidth="1"/>
    <col min="16132" max="16133" width="15.6640625" style="134" customWidth="1"/>
    <col min="16134" max="16134" width="16.33203125" style="134" customWidth="1"/>
    <col min="16135" max="16135" width="8.88671875" style="134" customWidth="1"/>
    <col min="16136" max="16136" width="17.6640625" style="134" customWidth="1"/>
    <col min="16137" max="16138" width="14.109375" style="134" customWidth="1"/>
    <col min="16139" max="16139" width="14.5546875" style="134" customWidth="1"/>
    <col min="16140" max="16140" width="13.6640625" style="134" customWidth="1"/>
    <col min="16141" max="16147" width="11" style="134" customWidth="1"/>
    <col min="16148" max="16148" width="12.6640625" style="134" customWidth="1"/>
    <col min="16149" max="16149" width="18.88671875" style="134" customWidth="1"/>
    <col min="16150" max="16150" width="14.33203125" style="134" customWidth="1"/>
    <col min="16151" max="16151" width="14.88671875" style="134" customWidth="1"/>
    <col min="16152" max="16152" width="12.109375" style="134" customWidth="1"/>
    <col min="16153" max="16153" width="13.88671875" style="134" customWidth="1"/>
    <col min="16154" max="16154" width="17.88671875" style="134" customWidth="1"/>
    <col min="16155" max="16156" width="8.88671875" style="134" customWidth="1"/>
    <col min="16157" max="16286" width="4.88671875" style="134" customWidth="1"/>
    <col min="16287" max="16384" width="8.88671875" style="134"/>
  </cols>
  <sheetData>
    <row r="1" spans="1:28" ht="27" customHeight="1" x14ac:dyDescent="0.3">
      <c r="A1" s="305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28" x14ac:dyDescent="0.25">
      <c r="A2" s="306" t="s">
        <v>399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</row>
    <row r="3" spans="1:28" x14ac:dyDescent="0.25">
      <c r="A3" s="307" t="s">
        <v>490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</row>
    <row r="4" spans="1:28" x14ac:dyDescent="0.25">
      <c r="A4" s="308" t="s">
        <v>258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</row>
    <row r="6" spans="1:28" s="135" customFormat="1" ht="31.5" customHeight="1" x14ac:dyDescent="0.25">
      <c r="A6" s="309" t="s">
        <v>259</v>
      </c>
      <c r="B6" s="309"/>
      <c r="C6" s="309"/>
      <c r="D6" s="309"/>
      <c r="E6" s="309"/>
      <c r="F6" s="309"/>
      <c r="G6" s="309"/>
      <c r="H6" s="309"/>
      <c r="I6" s="309"/>
      <c r="J6" s="301" t="s">
        <v>260</v>
      </c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 t="s">
        <v>261</v>
      </c>
      <c r="X6" s="301" t="s">
        <v>262</v>
      </c>
      <c r="Y6" s="301"/>
      <c r="Z6" s="301"/>
      <c r="AA6" s="301" t="s">
        <v>263</v>
      </c>
    </row>
    <row r="7" spans="1:28" s="135" customFormat="1" ht="71.25" customHeight="1" x14ac:dyDescent="0.25">
      <c r="A7" s="309" t="s">
        <v>264</v>
      </c>
      <c r="B7" s="301" t="s">
        <v>265</v>
      </c>
      <c r="C7" s="301" t="s">
        <v>266</v>
      </c>
      <c r="D7" s="301" t="s">
        <v>267</v>
      </c>
      <c r="E7" s="301" t="s">
        <v>268</v>
      </c>
      <c r="F7" s="302" t="s">
        <v>269</v>
      </c>
      <c r="G7" s="302" t="s">
        <v>270</v>
      </c>
      <c r="H7" s="301" t="s">
        <v>271</v>
      </c>
      <c r="I7" s="301" t="s">
        <v>272</v>
      </c>
      <c r="J7" s="301" t="s">
        <v>273</v>
      </c>
      <c r="K7" s="301" t="s">
        <v>274</v>
      </c>
      <c r="L7" s="301" t="s">
        <v>275</v>
      </c>
      <c r="M7" s="301" t="s">
        <v>276</v>
      </c>
      <c r="N7" s="301"/>
      <c r="O7" s="301"/>
      <c r="P7" s="301"/>
      <c r="Q7" s="301"/>
      <c r="R7" s="301"/>
      <c r="S7" s="301"/>
      <c r="T7" s="301"/>
      <c r="U7" s="301"/>
      <c r="V7" s="301" t="s">
        <v>277</v>
      </c>
      <c r="W7" s="301"/>
      <c r="X7" s="301" t="s">
        <v>278</v>
      </c>
      <c r="Y7" s="301" t="s">
        <v>279</v>
      </c>
      <c r="Z7" s="301" t="s">
        <v>280</v>
      </c>
      <c r="AA7" s="301"/>
    </row>
    <row r="8" spans="1:28" s="135" customFormat="1" ht="71.25" customHeight="1" x14ac:dyDescent="0.25">
      <c r="A8" s="309"/>
      <c r="B8" s="301"/>
      <c r="C8" s="301"/>
      <c r="D8" s="301"/>
      <c r="E8" s="301"/>
      <c r="F8" s="303"/>
      <c r="G8" s="303"/>
      <c r="H8" s="301"/>
      <c r="I8" s="301"/>
      <c r="J8" s="301"/>
      <c r="K8" s="301"/>
      <c r="L8" s="301"/>
      <c r="M8" s="301" t="s">
        <v>50</v>
      </c>
      <c r="N8" s="301" t="s">
        <v>281</v>
      </c>
      <c r="O8" s="301"/>
      <c r="P8" s="301"/>
      <c r="Q8" s="301" t="s">
        <v>282</v>
      </c>
      <c r="R8" s="301"/>
      <c r="S8" s="301"/>
      <c r="T8" s="301"/>
      <c r="U8" s="301" t="s">
        <v>283</v>
      </c>
      <c r="V8" s="301"/>
      <c r="W8" s="301"/>
      <c r="X8" s="301"/>
      <c r="Y8" s="301"/>
      <c r="Z8" s="301"/>
      <c r="AA8" s="301"/>
    </row>
    <row r="9" spans="1:28" s="135" customFormat="1" ht="60" customHeight="1" x14ac:dyDescent="0.25">
      <c r="A9" s="309"/>
      <c r="B9" s="301"/>
      <c r="C9" s="301"/>
      <c r="D9" s="301"/>
      <c r="E9" s="301"/>
      <c r="F9" s="304"/>
      <c r="G9" s="304"/>
      <c r="H9" s="301"/>
      <c r="I9" s="301"/>
      <c r="J9" s="301"/>
      <c r="K9" s="301"/>
      <c r="L9" s="301"/>
      <c r="M9" s="301"/>
      <c r="N9" s="136" t="s">
        <v>284</v>
      </c>
      <c r="O9" s="136" t="s">
        <v>285</v>
      </c>
      <c r="P9" s="136" t="s">
        <v>286</v>
      </c>
      <c r="Q9" s="136" t="s">
        <v>287</v>
      </c>
      <c r="R9" s="136" t="s">
        <v>288</v>
      </c>
      <c r="S9" s="136" t="s">
        <v>289</v>
      </c>
      <c r="T9" s="136" t="s">
        <v>290</v>
      </c>
      <c r="U9" s="301"/>
      <c r="V9" s="301"/>
      <c r="W9" s="301"/>
      <c r="X9" s="301"/>
      <c r="Y9" s="301"/>
      <c r="Z9" s="301"/>
      <c r="AA9" s="301"/>
    </row>
    <row r="10" spans="1:28" s="135" customFormat="1" ht="13.2" x14ac:dyDescent="0.25">
      <c r="A10" s="137">
        <v>1</v>
      </c>
      <c r="B10" s="136" t="s">
        <v>291</v>
      </c>
      <c r="C10" s="136" t="s">
        <v>292</v>
      </c>
      <c r="D10" s="136" t="s">
        <v>293</v>
      </c>
      <c r="E10" s="136" t="s">
        <v>294</v>
      </c>
      <c r="F10" s="293" t="s">
        <v>295</v>
      </c>
      <c r="G10" s="294"/>
      <c r="H10" s="136" t="s">
        <v>296</v>
      </c>
      <c r="I10" s="136" t="s">
        <v>297</v>
      </c>
      <c r="J10" s="136" t="s">
        <v>298</v>
      </c>
      <c r="K10" s="136" t="s">
        <v>299</v>
      </c>
      <c r="L10" s="136" t="s">
        <v>300</v>
      </c>
      <c r="M10" s="136" t="s">
        <v>301</v>
      </c>
      <c r="N10" s="136" t="s">
        <v>302</v>
      </c>
      <c r="O10" s="136" t="s">
        <v>303</v>
      </c>
      <c r="P10" s="136" t="s">
        <v>304</v>
      </c>
      <c r="Q10" s="136" t="s">
        <v>305</v>
      </c>
      <c r="R10" s="136" t="s">
        <v>306</v>
      </c>
      <c r="S10" s="136" t="s">
        <v>307</v>
      </c>
      <c r="T10" s="136" t="s">
        <v>308</v>
      </c>
      <c r="U10" s="136" t="s">
        <v>309</v>
      </c>
      <c r="V10" s="136" t="s">
        <v>310</v>
      </c>
      <c r="W10" s="136" t="s">
        <v>311</v>
      </c>
      <c r="X10" s="136" t="s">
        <v>312</v>
      </c>
      <c r="Y10" s="136" t="s">
        <v>313</v>
      </c>
      <c r="Z10" s="136" t="s">
        <v>314</v>
      </c>
      <c r="AA10" s="136" t="s">
        <v>315</v>
      </c>
    </row>
    <row r="11" spans="1:28" s="135" customFormat="1" ht="43.2" x14ac:dyDescent="0.25">
      <c r="A11" s="203">
        <v>1</v>
      </c>
      <c r="B11" s="203" t="s">
        <v>377</v>
      </c>
      <c r="C11" s="203" t="s">
        <v>83</v>
      </c>
      <c r="D11" s="203" t="s">
        <v>452</v>
      </c>
      <c r="E11" s="203" t="s">
        <v>316</v>
      </c>
      <c r="F11" s="203" t="s">
        <v>453</v>
      </c>
      <c r="G11" s="203" t="s">
        <v>454</v>
      </c>
      <c r="H11" s="203" t="s">
        <v>317</v>
      </c>
      <c r="I11" s="203">
        <v>2.1659999999999999</v>
      </c>
      <c r="J11" s="203" t="s">
        <v>455</v>
      </c>
      <c r="K11" s="203"/>
      <c r="L11" s="203"/>
      <c r="M11" s="203">
        <v>354</v>
      </c>
      <c r="N11" s="203">
        <v>0</v>
      </c>
      <c r="O11" s="203">
        <v>4</v>
      </c>
      <c r="P11" s="203">
        <v>350</v>
      </c>
      <c r="Q11" s="203">
        <v>0</v>
      </c>
      <c r="R11" s="203">
        <v>0</v>
      </c>
      <c r="S11" s="203">
        <v>1</v>
      </c>
      <c r="T11" s="203">
        <v>353</v>
      </c>
      <c r="U11" s="203">
        <v>0</v>
      </c>
      <c r="V11" s="203">
        <v>1658.4</v>
      </c>
      <c r="W11" s="203"/>
      <c r="X11" s="203" t="s">
        <v>456</v>
      </c>
      <c r="Y11" s="203" t="s">
        <v>378</v>
      </c>
      <c r="Z11" s="203" t="s">
        <v>319</v>
      </c>
      <c r="AA11" s="203">
        <v>1</v>
      </c>
      <c r="AB11" s="135">
        <f>M11*I11</f>
        <v>766.76400000000001</v>
      </c>
    </row>
    <row r="12" spans="1:28" s="135" customFormat="1" ht="28.8" x14ac:dyDescent="0.25">
      <c r="A12" s="203">
        <v>2</v>
      </c>
      <c r="B12" s="203" t="s">
        <v>377</v>
      </c>
      <c r="C12" s="203" t="s">
        <v>82</v>
      </c>
      <c r="D12" s="203" t="s">
        <v>457</v>
      </c>
      <c r="E12" s="203" t="s">
        <v>316</v>
      </c>
      <c r="F12" s="203" t="s">
        <v>458</v>
      </c>
      <c r="G12" s="203" t="s">
        <v>459</v>
      </c>
      <c r="H12" s="203" t="s">
        <v>317</v>
      </c>
      <c r="I12" s="203">
        <v>4.83</v>
      </c>
      <c r="J12" s="203" t="s">
        <v>460</v>
      </c>
      <c r="K12" s="203"/>
      <c r="L12" s="203"/>
      <c r="M12" s="203">
        <v>90</v>
      </c>
      <c r="N12" s="203">
        <v>0</v>
      </c>
      <c r="O12" s="203">
        <v>2</v>
      </c>
      <c r="P12" s="203">
        <v>88</v>
      </c>
      <c r="Q12" s="203">
        <v>0</v>
      </c>
      <c r="R12" s="203">
        <v>0</v>
      </c>
      <c r="S12" s="203">
        <v>0</v>
      </c>
      <c r="T12" s="203">
        <v>90</v>
      </c>
      <c r="U12" s="203">
        <v>0</v>
      </c>
      <c r="V12" s="203">
        <v>6805.3</v>
      </c>
      <c r="W12" s="203"/>
      <c r="X12" s="203" t="s">
        <v>461</v>
      </c>
      <c r="Y12" s="203" t="s">
        <v>462</v>
      </c>
      <c r="Z12" s="203" t="s">
        <v>436</v>
      </c>
      <c r="AA12" s="203">
        <v>1</v>
      </c>
      <c r="AB12" s="135">
        <f t="shared" ref="AB12:AB25" si="0">M12*I12</f>
        <v>434.7</v>
      </c>
    </row>
    <row r="13" spans="1:28" s="135" customFormat="1" ht="72" x14ac:dyDescent="0.25">
      <c r="A13" s="203">
        <v>3</v>
      </c>
      <c r="B13" s="203" t="s">
        <v>377</v>
      </c>
      <c r="C13" s="203" t="s">
        <v>82</v>
      </c>
      <c r="D13" s="203" t="s">
        <v>463</v>
      </c>
      <c r="E13" s="203" t="s">
        <v>316</v>
      </c>
      <c r="F13" s="203" t="s">
        <v>464</v>
      </c>
      <c r="G13" s="203" t="s">
        <v>465</v>
      </c>
      <c r="H13" s="203" t="s">
        <v>317</v>
      </c>
      <c r="I13" s="203">
        <v>1.6659999999999999</v>
      </c>
      <c r="J13" s="203" t="s">
        <v>466</v>
      </c>
      <c r="K13" s="203"/>
      <c r="L13" s="203"/>
      <c r="M13" s="203">
        <v>510</v>
      </c>
      <c r="N13" s="203">
        <v>0</v>
      </c>
      <c r="O13" s="203">
        <v>7</v>
      </c>
      <c r="P13" s="203">
        <v>503</v>
      </c>
      <c r="Q13" s="203">
        <v>0</v>
      </c>
      <c r="R13" s="203">
        <v>0</v>
      </c>
      <c r="S13" s="203">
        <v>0</v>
      </c>
      <c r="T13" s="203">
        <v>510</v>
      </c>
      <c r="U13" s="203">
        <v>0</v>
      </c>
      <c r="V13" s="203">
        <v>19706.599999999999</v>
      </c>
      <c r="W13" s="203"/>
      <c r="X13" s="203" t="s">
        <v>467</v>
      </c>
      <c r="Y13" s="203" t="s">
        <v>462</v>
      </c>
      <c r="Z13" s="203" t="s">
        <v>436</v>
      </c>
      <c r="AA13" s="203">
        <v>1</v>
      </c>
      <c r="AB13" s="135">
        <f t="shared" si="0"/>
        <v>849.66</v>
      </c>
    </row>
    <row r="14" spans="1:28" s="135" customFormat="1" ht="28.8" x14ac:dyDescent="0.25">
      <c r="A14" s="203">
        <v>4</v>
      </c>
      <c r="B14" s="203" t="s">
        <v>377</v>
      </c>
      <c r="C14" s="203" t="s">
        <v>82</v>
      </c>
      <c r="D14" s="203" t="s">
        <v>468</v>
      </c>
      <c r="E14" s="203" t="s">
        <v>316</v>
      </c>
      <c r="F14" s="203" t="s">
        <v>469</v>
      </c>
      <c r="G14" s="203" t="s">
        <v>470</v>
      </c>
      <c r="H14" s="203" t="s">
        <v>317</v>
      </c>
      <c r="I14" s="203">
        <v>3.5830000000000002</v>
      </c>
      <c r="J14" s="203" t="s">
        <v>460</v>
      </c>
      <c r="K14" s="203"/>
      <c r="L14" s="203"/>
      <c r="M14" s="203">
        <v>90</v>
      </c>
      <c r="N14" s="203">
        <v>0</v>
      </c>
      <c r="O14" s="203">
        <v>2</v>
      </c>
      <c r="P14" s="203">
        <v>88</v>
      </c>
      <c r="Q14" s="203">
        <v>0</v>
      </c>
      <c r="R14" s="203">
        <v>0</v>
      </c>
      <c r="S14" s="203">
        <v>0</v>
      </c>
      <c r="T14" s="203">
        <v>90</v>
      </c>
      <c r="U14" s="203">
        <v>0</v>
      </c>
      <c r="V14" s="203">
        <v>5045.3</v>
      </c>
      <c r="W14" s="203"/>
      <c r="X14" s="203" t="s">
        <v>471</v>
      </c>
      <c r="Y14" s="203" t="s">
        <v>462</v>
      </c>
      <c r="Z14" s="203" t="s">
        <v>436</v>
      </c>
      <c r="AA14" s="203">
        <v>1</v>
      </c>
      <c r="AB14" s="135">
        <f t="shared" si="0"/>
        <v>322.47000000000003</v>
      </c>
    </row>
    <row r="15" spans="1:28" s="135" customFormat="1" ht="14.4" x14ac:dyDescent="0.25">
      <c r="A15" s="203">
        <v>5</v>
      </c>
      <c r="B15" s="203" t="s">
        <v>377</v>
      </c>
      <c r="C15" s="203" t="s">
        <v>472</v>
      </c>
      <c r="D15" s="203" t="s">
        <v>473</v>
      </c>
      <c r="E15" s="203" t="s">
        <v>316</v>
      </c>
      <c r="F15" s="203" t="s">
        <v>474</v>
      </c>
      <c r="G15" s="203" t="s">
        <v>475</v>
      </c>
      <c r="H15" s="203" t="s">
        <v>317</v>
      </c>
      <c r="I15" s="203">
        <v>0.61599999999999999</v>
      </c>
      <c r="J15" s="203" t="s">
        <v>476</v>
      </c>
      <c r="K15" s="203"/>
      <c r="L15" s="203"/>
      <c r="M15" s="203">
        <v>284</v>
      </c>
      <c r="N15" s="203">
        <v>0</v>
      </c>
      <c r="O15" s="203">
        <v>1</v>
      </c>
      <c r="P15" s="203">
        <v>283</v>
      </c>
      <c r="Q15" s="203">
        <v>0</v>
      </c>
      <c r="R15" s="203">
        <v>0</v>
      </c>
      <c r="S15" s="203">
        <v>2</v>
      </c>
      <c r="T15" s="203">
        <v>282</v>
      </c>
      <c r="U15" s="203">
        <v>0</v>
      </c>
      <c r="V15" s="203">
        <v>902.8</v>
      </c>
      <c r="W15" s="203"/>
      <c r="X15" s="203" t="s">
        <v>477</v>
      </c>
      <c r="Y15" s="203" t="s">
        <v>413</v>
      </c>
      <c r="Z15" s="203" t="s">
        <v>478</v>
      </c>
      <c r="AA15" s="203">
        <v>1</v>
      </c>
      <c r="AB15" s="135">
        <f t="shared" si="0"/>
        <v>174.94399999999999</v>
      </c>
    </row>
    <row r="16" spans="1:28" s="201" customFormat="1" ht="49.5" customHeight="1" x14ac:dyDescent="0.25">
      <c r="A16" s="224">
        <v>6</v>
      </c>
      <c r="B16" s="224" t="s">
        <v>377</v>
      </c>
      <c r="C16" s="224" t="s">
        <v>82</v>
      </c>
      <c r="D16" s="224" t="s">
        <v>408</v>
      </c>
      <c r="E16" s="224" t="s">
        <v>316</v>
      </c>
      <c r="F16" s="224" t="s">
        <v>409</v>
      </c>
      <c r="G16" s="224" t="s">
        <v>410</v>
      </c>
      <c r="H16" s="224" t="s">
        <v>317</v>
      </c>
      <c r="I16" s="224">
        <v>0.35</v>
      </c>
      <c r="J16" s="226" t="s">
        <v>411</v>
      </c>
      <c r="K16" s="224"/>
      <c r="L16" s="224"/>
      <c r="M16" s="203">
        <v>393</v>
      </c>
      <c r="N16" s="203">
        <v>0</v>
      </c>
      <c r="O16" s="203">
        <v>0</v>
      </c>
      <c r="P16" s="203">
        <v>393</v>
      </c>
      <c r="Q16" s="203">
        <v>0</v>
      </c>
      <c r="R16" s="203">
        <v>0</v>
      </c>
      <c r="S16" s="203">
        <v>13</v>
      </c>
      <c r="T16" s="203">
        <v>380</v>
      </c>
      <c r="U16" s="203">
        <v>0</v>
      </c>
      <c r="V16" s="203">
        <v>1322.3</v>
      </c>
      <c r="W16" s="203"/>
      <c r="X16" s="224" t="s">
        <v>412</v>
      </c>
      <c r="Y16" s="224" t="s">
        <v>413</v>
      </c>
      <c r="Z16" s="224" t="s">
        <v>319</v>
      </c>
      <c r="AA16" s="224">
        <v>1</v>
      </c>
      <c r="AB16" s="135">
        <f t="shared" si="0"/>
        <v>137.54999999999998</v>
      </c>
    </row>
    <row r="17" spans="1:28" s="201" customFormat="1" ht="62.25" customHeight="1" x14ac:dyDescent="0.25">
      <c r="A17" s="224">
        <v>7</v>
      </c>
      <c r="B17" s="224" t="s">
        <v>377</v>
      </c>
      <c r="C17" s="224" t="s">
        <v>82</v>
      </c>
      <c r="D17" s="224" t="s">
        <v>414</v>
      </c>
      <c r="E17" s="224" t="s">
        <v>316</v>
      </c>
      <c r="F17" s="224" t="s">
        <v>415</v>
      </c>
      <c r="G17" s="224" t="s">
        <v>416</v>
      </c>
      <c r="H17" s="224" t="s">
        <v>317</v>
      </c>
      <c r="I17" s="224">
        <v>1</v>
      </c>
      <c r="J17" s="226" t="s">
        <v>417</v>
      </c>
      <c r="K17" s="224"/>
      <c r="L17" s="224"/>
      <c r="M17" s="203">
        <v>88</v>
      </c>
      <c r="N17" s="203">
        <v>0</v>
      </c>
      <c r="O17" s="203">
        <v>2</v>
      </c>
      <c r="P17" s="203">
        <v>86</v>
      </c>
      <c r="Q17" s="203">
        <v>0</v>
      </c>
      <c r="R17" s="203">
        <v>0</v>
      </c>
      <c r="S17" s="203">
        <v>1</v>
      </c>
      <c r="T17" s="203">
        <v>87</v>
      </c>
      <c r="U17" s="203">
        <v>0</v>
      </c>
      <c r="V17" s="203">
        <v>3928</v>
      </c>
      <c r="W17" s="203"/>
      <c r="X17" s="224" t="s">
        <v>418</v>
      </c>
      <c r="Y17" s="224" t="s">
        <v>413</v>
      </c>
      <c r="Z17" s="224" t="s">
        <v>319</v>
      </c>
      <c r="AA17" s="224">
        <v>1</v>
      </c>
      <c r="AB17" s="135">
        <f t="shared" si="0"/>
        <v>88</v>
      </c>
    </row>
    <row r="18" spans="1:28" s="201" customFormat="1" ht="66" customHeight="1" x14ac:dyDescent="0.25">
      <c r="A18" s="225">
        <v>8</v>
      </c>
      <c r="B18" s="225" t="s">
        <v>377</v>
      </c>
      <c r="C18" s="225" t="s">
        <v>83</v>
      </c>
      <c r="D18" s="225" t="s">
        <v>419</v>
      </c>
      <c r="E18" s="225" t="s">
        <v>316</v>
      </c>
      <c r="F18" s="225" t="s">
        <v>420</v>
      </c>
      <c r="G18" s="225" t="s">
        <v>421</v>
      </c>
      <c r="H18" s="225" t="s">
        <v>317</v>
      </c>
      <c r="I18" s="225">
        <v>0.41660000000000003</v>
      </c>
      <c r="J18" s="226" t="s">
        <v>419</v>
      </c>
      <c r="K18" s="225"/>
      <c r="L18" s="225"/>
      <c r="M18" s="203">
        <v>330</v>
      </c>
      <c r="N18" s="203">
        <v>0</v>
      </c>
      <c r="O18" s="203">
        <v>4</v>
      </c>
      <c r="P18" s="203">
        <v>326</v>
      </c>
      <c r="Q18" s="203">
        <v>0</v>
      </c>
      <c r="R18" s="203">
        <v>0</v>
      </c>
      <c r="S18" s="203">
        <v>1</v>
      </c>
      <c r="T18" s="203">
        <v>329</v>
      </c>
      <c r="U18" s="203">
        <v>0</v>
      </c>
      <c r="V18" s="203">
        <v>2627.5</v>
      </c>
      <c r="W18" s="203"/>
      <c r="X18" s="225" t="s">
        <v>422</v>
      </c>
      <c r="Y18" s="225" t="s">
        <v>423</v>
      </c>
      <c r="Z18" s="225" t="s">
        <v>424</v>
      </c>
      <c r="AA18" s="225">
        <v>1</v>
      </c>
      <c r="AB18" s="135">
        <f t="shared" si="0"/>
        <v>137.47800000000001</v>
      </c>
    </row>
    <row r="19" spans="1:28" s="201" customFormat="1" ht="73.8" customHeight="1" x14ac:dyDescent="0.25">
      <c r="A19" s="225">
        <v>8</v>
      </c>
      <c r="B19" s="225" t="s">
        <v>377</v>
      </c>
      <c r="C19" s="225" t="s">
        <v>83</v>
      </c>
      <c r="D19" s="225" t="s">
        <v>425</v>
      </c>
      <c r="E19" s="225" t="s">
        <v>316</v>
      </c>
      <c r="F19" s="225" t="s">
        <v>426</v>
      </c>
      <c r="G19" s="225" t="s">
        <v>427</v>
      </c>
      <c r="H19" s="225" t="s">
        <v>317</v>
      </c>
      <c r="I19" s="225">
        <v>0.83299999999999996</v>
      </c>
      <c r="J19" s="226" t="s">
        <v>428</v>
      </c>
      <c r="K19" s="225"/>
      <c r="L19" s="225"/>
      <c r="M19" s="203">
        <v>1160</v>
      </c>
      <c r="N19" s="203">
        <v>0</v>
      </c>
      <c r="O19" s="203">
        <v>2</v>
      </c>
      <c r="P19" s="203">
        <v>1158</v>
      </c>
      <c r="Q19" s="203">
        <v>0</v>
      </c>
      <c r="R19" s="203">
        <v>0</v>
      </c>
      <c r="S19" s="203">
        <v>7</v>
      </c>
      <c r="T19" s="203">
        <v>1153</v>
      </c>
      <c r="U19" s="203">
        <v>0</v>
      </c>
      <c r="V19" s="203">
        <v>3928</v>
      </c>
      <c r="W19" s="203"/>
      <c r="X19" s="225" t="s">
        <v>429</v>
      </c>
      <c r="Y19" s="225" t="s">
        <v>430</v>
      </c>
      <c r="Z19" s="225" t="s">
        <v>431</v>
      </c>
      <c r="AA19" s="225">
        <v>1</v>
      </c>
      <c r="AB19" s="135">
        <f t="shared" si="0"/>
        <v>966.28</v>
      </c>
    </row>
    <row r="20" spans="1:28" s="201" customFormat="1" ht="49.5" customHeight="1" x14ac:dyDescent="0.25">
      <c r="A20" s="226">
        <v>10</v>
      </c>
      <c r="B20" s="226" t="s">
        <v>377</v>
      </c>
      <c r="C20" s="226" t="s">
        <v>83</v>
      </c>
      <c r="D20" s="226" t="s">
        <v>432</v>
      </c>
      <c r="E20" s="226" t="s">
        <v>316</v>
      </c>
      <c r="F20" s="226" t="s">
        <v>433</v>
      </c>
      <c r="G20" s="226" t="s">
        <v>434</v>
      </c>
      <c r="H20" s="226" t="s">
        <v>317</v>
      </c>
      <c r="I20" s="226">
        <v>5.5</v>
      </c>
      <c r="J20" s="226" t="s">
        <v>432</v>
      </c>
      <c r="K20" s="226"/>
      <c r="L20" s="226"/>
      <c r="M20" s="203">
        <v>542</v>
      </c>
      <c r="N20" s="203">
        <v>0</v>
      </c>
      <c r="O20" s="203">
        <v>0</v>
      </c>
      <c r="P20" s="203">
        <v>542</v>
      </c>
      <c r="Q20" s="203">
        <v>0</v>
      </c>
      <c r="R20" s="203">
        <v>0</v>
      </c>
      <c r="S20" s="203">
        <v>0</v>
      </c>
      <c r="T20" s="203">
        <v>542</v>
      </c>
      <c r="U20" s="203">
        <v>0</v>
      </c>
      <c r="V20" s="203">
        <v>12672</v>
      </c>
      <c r="W20" s="203"/>
      <c r="X20" s="226" t="s">
        <v>435</v>
      </c>
      <c r="Y20" s="226" t="s">
        <v>423</v>
      </c>
      <c r="Z20" s="226" t="s">
        <v>436</v>
      </c>
      <c r="AA20" s="226">
        <v>1</v>
      </c>
      <c r="AB20" s="135">
        <f t="shared" si="0"/>
        <v>2981</v>
      </c>
    </row>
    <row r="21" spans="1:28" s="201" customFormat="1" ht="49.5" customHeight="1" x14ac:dyDescent="0.25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26"/>
      <c r="Y21" s="226"/>
      <c r="Z21" s="226"/>
      <c r="AA21" s="226"/>
      <c r="AB21" s="135"/>
    </row>
    <row r="22" spans="1:28" s="201" customFormat="1" ht="60" customHeight="1" x14ac:dyDescent="0.25">
      <c r="A22" s="226">
        <v>12</v>
      </c>
      <c r="B22" s="226" t="s">
        <v>377</v>
      </c>
      <c r="C22" s="226" t="s">
        <v>82</v>
      </c>
      <c r="D22" s="226" t="s">
        <v>437</v>
      </c>
      <c r="E22" s="226" t="s">
        <v>316</v>
      </c>
      <c r="F22" s="226" t="s">
        <v>438</v>
      </c>
      <c r="G22" s="226" t="s">
        <v>439</v>
      </c>
      <c r="H22" s="226" t="s">
        <v>317</v>
      </c>
      <c r="I22" s="226">
        <v>0.75</v>
      </c>
      <c r="J22" s="226" t="s">
        <v>437</v>
      </c>
      <c r="K22" s="226"/>
      <c r="L22" s="226"/>
      <c r="M22" s="203">
        <v>39</v>
      </c>
      <c r="N22" s="203">
        <v>0</v>
      </c>
      <c r="O22" s="203">
        <v>1</v>
      </c>
      <c r="P22" s="203">
        <v>38</v>
      </c>
      <c r="Q22" s="203">
        <v>0</v>
      </c>
      <c r="R22" s="203">
        <v>0</v>
      </c>
      <c r="S22" s="203">
        <v>0</v>
      </c>
      <c r="T22" s="203">
        <v>39</v>
      </c>
      <c r="U22" s="203">
        <v>0</v>
      </c>
      <c r="V22" s="203">
        <v>2683.5</v>
      </c>
      <c r="W22" s="203"/>
      <c r="X22" s="226" t="s">
        <v>440</v>
      </c>
      <c r="Y22" s="226" t="s">
        <v>413</v>
      </c>
      <c r="Z22" s="226" t="s">
        <v>319</v>
      </c>
      <c r="AA22" s="226">
        <v>1</v>
      </c>
      <c r="AB22" s="135">
        <f t="shared" si="0"/>
        <v>29.25</v>
      </c>
    </row>
    <row r="23" spans="1:28" s="201" customFormat="1" ht="69" customHeight="1" x14ac:dyDescent="0.25">
      <c r="A23" s="226">
        <v>13</v>
      </c>
      <c r="B23" s="226" t="s">
        <v>377</v>
      </c>
      <c r="C23" s="226" t="s">
        <v>82</v>
      </c>
      <c r="D23" s="226" t="s">
        <v>441</v>
      </c>
      <c r="E23" s="226" t="s">
        <v>316</v>
      </c>
      <c r="F23" s="226" t="s">
        <v>442</v>
      </c>
      <c r="G23" s="226" t="s">
        <v>443</v>
      </c>
      <c r="H23" s="226" t="s">
        <v>317</v>
      </c>
      <c r="I23" s="226">
        <v>5.0830000000000002</v>
      </c>
      <c r="J23" s="226" t="s">
        <v>441</v>
      </c>
      <c r="K23" s="226"/>
      <c r="L23" s="226"/>
      <c r="M23" s="203">
        <v>254</v>
      </c>
      <c r="N23" s="203">
        <v>0</v>
      </c>
      <c r="O23" s="203">
        <v>2</v>
      </c>
      <c r="P23" s="203">
        <v>252</v>
      </c>
      <c r="Q23" s="203">
        <v>0</v>
      </c>
      <c r="R23" s="203">
        <v>0</v>
      </c>
      <c r="S23" s="203">
        <v>0</v>
      </c>
      <c r="T23" s="203">
        <v>254</v>
      </c>
      <c r="U23" s="203">
        <v>0</v>
      </c>
      <c r="V23" s="203">
        <v>9719.2999999999993</v>
      </c>
      <c r="W23" s="203"/>
      <c r="X23" s="226" t="s">
        <v>444</v>
      </c>
      <c r="Y23" s="226" t="s">
        <v>413</v>
      </c>
      <c r="Z23" s="226" t="s">
        <v>319</v>
      </c>
      <c r="AA23" s="226">
        <v>1</v>
      </c>
      <c r="AB23" s="135">
        <f t="shared" si="0"/>
        <v>1291.0820000000001</v>
      </c>
    </row>
    <row r="24" spans="1:28" s="201" customFormat="1" ht="49.5" customHeight="1" x14ac:dyDescent="0.25">
      <c r="A24" s="226">
        <v>16</v>
      </c>
      <c r="B24" s="226" t="s">
        <v>377</v>
      </c>
      <c r="C24" s="226" t="s">
        <v>82</v>
      </c>
      <c r="D24" s="226" t="s">
        <v>445</v>
      </c>
      <c r="E24" s="226" t="s">
        <v>316</v>
      </c>
      <c r="F24" s="226" t="s">
        <v>446</v>
      </c>
      <c r="G24" s="226" t="s">
        <v>447</v>
      </c>
      <c r="H24" s="226" t="s">
        <v>317</v>
      </c>
      <c r="I24" s="226">
        <v>2.75</v>
      </c>
      <c r="J24" s="226" t="s">
        <v>445</v>
      </c>
      <c r="K24" s="226"/>
      <c r="L24" s="226"/>
      <c r="M24" s="203">
        <v>68</v>
      </c>
      <c r="N24" s="203">
        <v>0</v>
      </c>
      <c r="O24" s="203">
        <v>4</v>
      </c>
      <c r="P24" s="203">
        <v>64</v>
      </c>
      <c r="Q24" s="203">
        <v>0</v>
      </c>
      <c r="R24" s="203">
        <v>0</v>
      </c>
      <c r="S24" s="203">
        <v>0</v>
      </c>
      <c r="T24" s="203">
        <v>68</v>
      </c>
      <c r="U24" s="203">
        <v>0</v>
      </c>
      <c r="V24" s="203">
        <v>8969.2999999999993</v>
      </c>
      <c r="W24" s="203"/>
      <c r="X24" s="226" t="s">
        <v>448</v>
      </c>
      <c r="Y24" s="226" t="s">
        <v>449</v>
      </c>
      <c r="Z24" s="226" t="s">
        <v>319</v>
      </c>
      <c r="AA24" s="226">
        <v>1</v>
      </c>
      <c r="AB24" s="135">
        <f t="shared" si="0"/>
        <v>187</v>
      </c>
    </row>
    <row r="25" spans="1:28" s="201" customFormat="1" ht="49.5" customHeight="1" x14ac:dyDescent="0.25">
      <c r="A25" s="226">
        <v>17</v>
      </c>
      <c r="B25" s="226" t="s">
        <v>377</v>
      </c>
      <c r="C25" s="226" t="s">
        <v>82</v>
      </c>
      <c r="D25" s="226" t="s">
        <v>450</v>
      </c>
      <c r="E25" s="226" t="s">
        <v>316</v>
      </c>
      <c r="F25" s="226" t="s">
        <v>446</v>
      </c>
      <c r="G25" s="226" t="s">
        <v>447</v>
      </c>
      <c r="H25" s="226" t="s">
        <v>317</v>
      </c>
      <c r="I25" s="226">
        <v>2.75</v>
      </c>
      <c r="J25" s="226" t="s">
        <v>450</v>
      </c>
      <c r="K25" s="226"/>
      <c r="L25" s="226"/>
      <c r="M25" s="203">
        <v>1089</v>
      </c>
      <c r="N25" s="203">
        <v>0</v>
      </c>
      <c r="O25" s="203">
        <v>1</v>
      </c>
      <c r="P25" s="203">
        <v>1088</v>
      </c>
      <c r="Q25" s="203">
        <v>0</v>
      </c>
      <c r="R25" s="203">
        <v>0</v>
      </c>
      <c r="S25" s="203">
        <v>1</v>
      </c>
      <c r="T25" s="203">
        <v>1088</v>
      </c>
      <c r="U25" s="203">
        <v>0</v>
      </c>
      <c r="V25" s="203">
        <v>9155.2999999999993</v>
      </c>
      <c r="W25" s="203"/>
      <c r="X25" s="226" t="s">
        <v>451</v>
      </c>
      <c r="Y25" s="226" t="s">
        <v>423</v>
      </c>
      <c r="Z25" s="226" t="s">
        <v>319</v>
      </c>
      <c r="AA25" s="226">
        <v>1</v>
      </c>
      <c r="AB25" s="135">
        <f t="shared" si="0"/>
        <v>2994.75</v>
      </c>
    </row>
    <row r="26" spans="1:28" s="10" customFormat="1" ht="16.5" customHeight="1" x14ac:dyDescent="0.3">
      <c r="M26" s="10">
        <f>SUM(M11:M25)</f>
        <v>5291</v>
      </c>
      <c r="AB26" s="227">
        <f>SUM(AB11:AB25)</f>
        <v>11360.928</v>
      </c>
    </row>
    <row r="27" spans="1:28" s="10" customFormat="1" ht="14.4" x14ac:dyDescent="0.3"/>
    <row r="28" spans="1:28" s="10" customFormat="1" ht="14.4" x14ac:dyDescent="0.3"/>
    <row r="29" spans="1:28" s="10" customFormat="1" ht="14.4" x14ac:dyDescent="0.3"/>
    <row r="30" spans="1:28" s="10" customFormat="1" ht="14.4" x14ac:dyDescent="0.3"/>
    <row r="31" spans="1:28" s="201" customFormat="1" ht="93" customHeight="1" x14ac:dyDescent="0.25">
      <c r="A31" s="196"/>
      <c r="B31" s="196"/>
      <c r="C31" s="197"/>
      <c r="D31" s="197"/>
      <c r="E31" s="197"/>
      <c r="F31" s="198"/>
      <c r="G31" s="198"/>
      <c r="H31" s="197"/>
      <c r="I31" s="138">
        <f t="shared" ref="I31:I45" si="1">(G31-F31)*24</f>
        <v>0</v>
      </c>
      <c r="J31" s="199"/>
      <c r="K31" s="199"/>
      <c r="L31" s="199"/>
      <c r="M31" s="139">
        <f t="shared" ref="M31:M45" si="2">N31+O31+P31+U31</f>
        <v>0</v>
      </c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202"/>
      <c r="AB31" s="200">
        <f t="shared" ref="AB31:AB45" si="3">IF(H31=$H$48,M31*I31,0)</f>
        <v>0</v>
      </c>
    </row>
    <row r="32" spans="1:28" s="201" customFormat="1" ht="49.5" customHeight="1" x14ac:dyDescent="0.25">
      <c r="A32" s="196"/>
      <c r="B32" s="196"/>
      <c r="C32" s="197"/>
      <c r="D32" s="197"/>
      <c r="E32" s="197"/>
      <c r="F32" s="198"/>
      <c r="G32" s="198"/>
      <c r="H32" s="197"/>
      <c r="I32" s="138">
        <f t="shared" si="1"/>
        <v>0</v>
      </c>
      <c r="J32" s="199"/>
      <c r="K32" s="199"/>
      <c r="L32" s="199"/>
      <c r="M32" s="139">
        <f t="shared" si="2"/>
        <v>0</v>
      </c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202"/>
      <c r="AB32" s="200">
        <f t="shared" si="3"/>
        <v>0</v>
      </c>
    </row>
    <row r="33" spans="1:28" s="201" customFormat="1" ht="49.5" customHeight="1" x14ac:dyDescent="0.25">
      <c r="A33" s="196"/>
      <c r="B33" s="196"/>
      <c r="C33" s="197"/>
      <c r="D33" s="197"/>
      <c r="E33" s="197"/>
      <c r="F33" s="198"/>
      <c r="G33" s="198"/>
      <c r="H33" s="197"/>
      <c r="I33" s="138">
        <f t="shared" si="1"/>
        <v>0</v>
      </c>
      <c r="J33" s="199"/>
      <c r="K33" s="199"/>
      <c r="L33" s="199"/>
      <c r="M33" s="139">
        <f t="shared" si="2"/>
        <v>0</v>
      </c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202"/>
      <c r="AB33" s="200">
        <f t="shared" si="3"/>
        <v>0</v>
      </c>
    </row>
    <row r="34" spans="1:28" s="201" customFormat="1" ht="49.5" customHeight="1" x14ac:dyDescent="0.25">
      <c r="A34" s="196"/>
      <c r="B34" s="196"/>
      <c r="C34" s="197"/>
      <c r="D34" s="197"/>
      <c r="E34" s="197"/>
      <c r="F34" s="198"/>
      <c r="G34" s="198"/>
      <c r="H34" s="197"/>
      <c r="I34" s="138">
        <f t="shared" si="1"/>
        <v>0</v>
      </c>
      <c r="J34" s="199"/>
      <c r="K34" s="199"/>
      <c r="L34" s="199"/>
      <c r="M34" s="139">
        <f t="shared" si="2"/>
        <v>0</v>
      </c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202"/>
      <c r="AB34" s="200">
        <f t="shared" si="3"/>
        <v>0</v>
      </c>
    </row>
    <row r="35" spans="1:28" s="201" customFormat="1" ht="49.5" customHeight="1" x14ac:dyDescent="0.25">
      <c r="A35" s="196"/>
      <c r="B35" s="196"/>
      <c r="C35" s="197"/>
      <c r="D35" s="197"/>
      <c r="E35" s="197"/>
      <c r="F35" s="198"/>
      <c r="G35" s="198"/>
      <c r="H35" s="197"/>
      <c r="I35" s="138">
        <f t="shared" si="1"/>
        <v>0</v>
      </c>
      <c r="J35" s="199"/>
      <c r="K35" s="199"/>
      <c r="L35" s="199"/>
      <c r="M35" s="139">
        <f t="shared" si="2"/>
        <v>0</v>
      </c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202"/>
      <c r="AB35" s="200">
        <f t="shared" si="3"/>
        <v>0</v>
      </c>
    </row>
    <row r="36" spans="1:28" s="201" customFormat="1" ht="70.5" customHeight="1" x14ac:dyDescent="0.25">
      <c r="A36" s="196"/>
      <c r="B36" s="196"/>
      <c r="C36" s="197"/>
      <c r="D36" s="197"/>
      <c r="E36" s="197"/>
      <c r="F36" s="198"/>
      <c r="G36" s="198"/>
      <c r="H36" s="197"/>
      <c r="I36" s="138">
        <f t="shared" si="1"/>
        <v>0</v>
      </c>
      <c r="J36" s="199"/>
      <c r="K36" s="199"/>
      <c r="L36" s="199"/>
      <c r="M36" s="139">
        <f t="shared" si="2"/>
        <v>0</v>
      </c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202"/>
      <c r="AB36" s="200">
        <f t="shared" si="3"/>
        <v>0</v>
      </c>
    </row>
    <row r="37" spans="1:28" s="201" customFormat="1" ht="104.25" customHeight="1" x14ac:dyDescent="0.25">
      <c r="A37" s="196"/>
      <c r="B37" s="196"/>
      <c r="C37" s="197"/>
      <c r="D37" s="197"/>
      <c r="E37" s="197"/>
      <c r="F37" s="198"/>
      <c r="G37" s="198"/>
      <c r="H37" s="197"/>
      <c r="I37" s="138">
        <f t="shared" si="1"/>
        <v>0</v>
      </c>
      <c r="J37" s="199"/>
      <c r="K37" s="199"/>
      <c r="L37" s="199"/>
      <c r="M37" s="139">
        <f t="shared" si="2"/>
        <v>0</v>
      </c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202"/>
      <c r="AB37" s="200">
        <f t="shared" si="3"/>
        <v>0</v>
      </c>
    </row>
    <row r="38" spans="1:28" s="201" customFormat="1" ht="76.5" customHeight="1" x14ac:dyDescent="0.25">
      <c r="A38" s="196"/>
      <c r="B38" s="196"/>
      <c r="C38" s="197"/>
      <c r="D38" s="197"/>
      <c r="E38" s="197"/>
      <c r="F38" s="198"/>
      <c r="G38" s="198"/>
      <c r="H38" s="197"/>
      <c r="I38" s="138">
        <f t="shared" si="1"/>
        <v>0</v>
      </c>
      <c r="J38" s="199"/>
      <c r="K38" s="199"/>
      <c r="L38" s="199"/>
      <c r="M38" s="139">
        <f t="shared" si="2"/>
        <v>0</v>
      </c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202"/>
      <c r="AB38" s="200">
        <f t="shared" si="3"/>
        <v>0</v>
      </c>
    </row>
    <row r="39" spans="1:28" s="201" customFormat="1" ht="49.5" customHeight="1" x14ac:dyDescent="0.25">
      <c r="A39" s="196"/>
      <c r="B39" s="196"/>
      <c r="C39" s="197"/>
      <c r="D39" s="197"/>
      <c r="E39" s="197"/>
      <c r="F39" s="198"/>
      <c r="G39" s="198"/>
      <c r="H39" s="197"/>
      <c r="I39" s="138">
        <f t="shared" si="1"/>
        <v>0</v>
      </c>
      <c r="J39" s="199"/>
      <c r="K39" s="199"/>
      <c r="L39" s="199"/>
      <c r="M39" s="139">
        <f t="shared" si="2"/>
        <v>0</v>
      </c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202"/>
      <c r="AB39" s="200">
        <f t="shared" si="3"/>
        <v>0</v>
      </c>
    </row>
    <row r="40" spans="1:28" s="201" customFormat="1" ht="49.5" customHeight="1" x14ac:dyDescent="0.25">
      <c r="A40" s="196"/>
      <c r="B40" s="196"/>
      <c r="C40" s="197"/>
      <c r="D40" s="197"/>
      <c r="E40" s="197"/>
      <c r="F40" s="198"/>
      <c r="G40" s="198"/>
      <c r="H40" s="197"/>
      <c r="I40" s="138">
        <f t="shared" si="1"/>
        <v>0</v>
      </c>
      <c r="J40" s="199"/>
      <c r="K40" s="199"/>
      <c r="L40" s="199"/>
      <c r="M40" s="139">
        <f t="shared" si="2"/>
        <v>0</v>
      </c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202"/>
      <c r="AB40" s="200">
        <f t="shared" si="3"/>
        <v>0</v>
      </c>
    </row>
    <row r="41" spans="1:28" s="201" customFormat="1" ht="49.5" customHeight="1" x14ac:dyDescent="0.25">
      <c r="A41" s="196"/>
      <c r="B41" s="196"/>
      <c r="C41" s="197"/>
      <c r="D41" s="197"/>
      <c r="E41" s="197"/>
      <c r="F41" s="198"/>
      <c r="G41" s="198"/>
      <c r="H41" s="197"/>
      <c r="I41" s="138">
        <f t="shared" si="1"/>
        <v>0</v>
      </c>
      <c r="J41" s="199"/>
      <c r="K41" s="199"/>
      <c r="L41" s="199"/>
      <c r="M41" s="139">
        <f t="shared" si="2"/>
        <v>0</v>
      </c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202"/>
      <c r="AB41" s="200">
        <f t="shared" si="3"/>
        <v>0</v>
      </c>
    </row>
    <row r="42" spans="1:28" s="201" customFormat="1" ht="49.5" customHeight="1" x14ac:dyDescent="0.25">
      <c r="A42" s="196"/>
      <c r="B42" s="196"/>
      <c r="C42" s="197"/>
      <c r="D42" s="197"/>
      <c r="E42" s="197"/>
      <c r="F42" s="198"/>
      <c r="G42" s="198"/>
      <c r="H42" s="197"/>
      <c r="I42" s="138">
        <f t="shared" si="1"/>
        <v>0</v>
      </c>
      <c r="J42" s="199"/>
      <c r="K42" s="199"/>
      <c r="L42" s="199"/>
      <c r="M42" s="139">
        <f t="shared" si="2"/>
        <v>0</v>
      </c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202"/>
      <c r="AB42" s="200">
        <f t="shared" si="3"/>
        <v>0</v>
      </c>
    </row>
    <row r="43" spans="1:28" s="201" customFormat="1" ht="81.75" customHeight="1" x14ac:dyDescent="0.25">
      <c r="A43" s="196"/>
      <c r="B43" s="196"/>
      <c r="C43" s="197"/>
      <c r="D43" s="197"/>
      <c r="E43" s="197"/>
      <c r="F43" s="198"/>
      <c r="G43" s="198"/>
      <c r="H43" s="197"/>
      <c r="I43" s="138">
        <f t="shared" si="1"/>
        <v>0</v>
      </c>
      <c r="J43" s="199"/>
      <c r="K43" s="199"/>
      <c r="L43" s="199"/>
      <c r="M43" s="139">
        <f t="shared" si="2"/>
        <v>0</v>
      </c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202"/>
      <c r="AB43" s="200">
        <f t="shared" si="3"/>
        <v>0</v>
      </c>
    </row>
    <row r="44" spans="1:28" s="201" customFormat="1" ht="146.25" customHeight="1" x14ac:dyDescent="0.25">
      <c r="A44" s="196"/>
      <c r="B44" s="196"/>
      <c r="C44" s="197"/>
      <c r="D44" s="197"/>
      <c r="E44" s="197"/>
      <c r="F44" s="198"/>
      <c r="G44" s="198"/>
      <c r="H44" s="197"/>
      <c r="I44" s="138">
        <f t="shared" si="1"/>
        <v>0</v>
      </c>
      <c r="J44" s="199"/>
      <c r="K44" s="199"/>
      <c r="L44" s="199"/>
      <c r="M44" s="139">
        <f t="shared" si="2"/>
        <v>0</v>
      </c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202"/>
      <c r="AB44" s="200">
        <f t="shared" si="3"/>
        <v>0</v>
      </c>
    </row>
    <row r="45" spans="1:28" s="201" customFormat="1" ht="64.5" customHeight="1" x14ac:dyDescent="0.25">
      <c r="A45" s="196"/>
      <c r="B45" s="196"/>
      <c r="C45" s="197"/>
      <c r="D45" s="197"/>
      <c r="E45" s="197"/>
      <c r="F45" s="198"/>
      <c r="G45" s="198"/>
      <c r="H45" s="197"/>
      <c r="I45" s="138">
        <f t="shared" si="1"/>
        <v>0</v>
      </c>
      <c r="J45" s="199"/>
      <c r="K45" s="199"/>
      <c r="L45" s="199"/>
      <c r="M45" s="139">
        <f t="shared" si="2"/>
        <v>0</v>
      </c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202"/>
      <c r="AB45" s="200">
        <f t="shared" si="3"/>
        <v>0</v>
      </c>
    </row>
    <row r="46" spans="1:28" s="135" customFormat="1" ht="24.75" customHeight="1" x14ac:dyDescent="0.25">
      <c r="A46" s="295" t="s">
        <v>320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</row>
    <row r="47" spans="1:28" s="144" customFormat="1" ht="30.75" customHeight="1" x14ac:dyDescent="0.3">
      <c r="A47" s="297" t="s">
        <v>321</v>
      </c>
      <c r="B47" s="298"/>
      <c r="C47" s="141" t="s">
        <v>322</v>
      </c>
      <c r="D47" s="141" t="s">
        <v>322</v>
      </c>
      <c r="E47" s="141" t="s">
        <v>322</v>
      </c>
      <c r="F47" s="299" t="s">
        <v>322</v>
      </c>
      <c r="G47" s="300"/>
      <c r="H47" s="141" t="s">
        <v>323</v>
      </c>
      <c r="I47" s="142">
        <f>SUBTOTAL(9,I16:I45)</f>
        <v>19.432600000000001</v>
      </c>
      <c r="J47" s="141" t="s">
        <v>322</v>
      </c>
      <c r="K47" s="141" t="s">
        <v>322</v>
      </c>
      <c r="L47" s="141" t="s">
        <v>322</v>
      </c>
      <c r="M47" s="143">
        <f t="shared" ref="M47:W47" si="4">SUBTOTAL(9,M16:M45)</f>
        <v>9254</v>
      </c>
      <c r="N47" s="143">
        <f t="shared" si="4"/>
        <v>0</v>
      </c>
      <c r="O47" s="143">
        <f t="shared" si="4"/>
        <v>16</v>
      </c>
      <c r="P47" s="143">
        <f t="shared" si="4"/>
        <v>3947</v>
      </c>
      <c r="Q47" s="143">
        <f t="shared" si="4"/>
        <v>0</v>
      </c>
      <c r="R47" s="143">
        <f t="shared" si="4"/>
        <v>0</v>
      </c>
      <c r="S47" s="143">
        <f t="shared" si="4"/>
        <v>23</v>
      </c>
      <c r="T47" s="143">
        <f t="shared" si="4"/>
        <v>3940</v>
      </c>
      <c r="U47" s="143">
        <f t="shared" si="4"/>
        <v>0</v>
      </c>
      <c r="V47" s="143">
        <f t="shared" si="4"/>
        <v>55005.2</v>
      </c>
      <c r="W47" s="143">
        <f t="shared" si="4"/>
        <v>0</v>
      </c>
      <c r="X47" s="141" t="s">
        <v>322</v>
      </c>
      <c r="Y47" s="141" t="s">
        <v>322</v>
      </c>
      <c r="Z47" s="141" t="s">
        <v>322</v>
      </c>
      <c r="AA47" s="141" t="s">
        <v>324</v>
      </c>
      <c r="AB47" s="142">
        <f>SUM(AB16:AB46)</f>
        <v>20173.317999999999</v>
      </c>
    </row>
    <row r="48" spans="1:28" s="147" customFormat="1" ht="32.25" customHeight="1" x14ac:dyDescent="0.3">
      <c r="A48" s="289" t="s">
        <v>325</v>
      </c>
      <c r="B48" s="290"/>
      <c r="C48" s="145" t="s">
        <v>322</v>
      </c>
      <c r="D48" s="145" t="s">
        <v>322</v>
      </c>
      <c r="E48" s="145" t="s">
        <v>322</v>
      </c>
      <c r="F48" s="291" t="s">
        <v>322</v>
      </c>
      <c r="G48" s="292"/>
      <c r="H48" s="145" t="s">
        <v>318</v>
      </c>
      <c r="I48" s="140">
        <f>SUMIF(H$16:H$45,H48,I$16:I$45)</f>
        <v>0</v>
      </c>
      <c r="J48" s="145" t="s">
        <v>322</v>
      </c>
      <c r="K48" s="145" t="s">
        <v>322</v>
      </c>
      <c r="L48" s="145" t="s">
        <v>322</v>
      </c>
      <c r="M48" s="146">
        <f>SUMIF(H$16:H$45,H48,M$16:M$45)</f>
        <v>0</v>
      </c>
      <c r="N48" s="146">
        <f>SUMIF(H$16:H$45,H48,N$16:N$45)</f>
        <v>0</v>
      </c>
      <c r="O48" s="146">
        <f>SUMIF(H$16:H$45,H48,O$16:O$45)</f>
        <v>0</v>
      </c>
      <c r="P48" s="146">
        <f>SUMIF(H$16:H$45,H48,P$16:P$45)</f>
        <v>0</v>
      </c>
      <c r="Q48" s="146">
        <f>SUMIF(H$16:H$45,H48,Q$16:Q$45)</f>
        <v>0</v>
      </c>
      <c r="R48" s="146">
        <f>SUMIF(H$16:H$45,H48,R$16:R$45)</f>
        <v>0</v>
      </c>
      <c r="S48" s="146">
        <f>SUMIF(H$16:H$45,H48,S$16:S$45)</f>
        <v>0</v>
      </c>
      <c r="T48" s="146">
        <f>SUMIF(H$16:H$45,H48,T$16:T$45)</f>
        <v>0</v>
      </c>
      <c r="U48" s="146">
        <f>SUMIF(H$16:H$45,H48,U$16:U$45)</f>
        <v>0</v>
      </c>
      <c r="V48" s="146">
        <f>SUMIF(H$16:H$45,H48,V$16:V$45)</f>
        <v>0</v>
      </c>
      <c r="W48" s="146">
        <f>SUMIF(H$16:H$45,H48,W$16:W$45)</f>
        <v>0</v>
      </c>
      <c r="X48" s="145" t="s">
        <v>322</v>
      </c>
      <c r="Y48" s="145" t="s">
        <v>322</v>
      </c>
      <c r="Z48" s="145" t="s">
        <v>322</v>
      </c>
      <c r="AA48" s="145" t="s">
        <v>326</v>
      </c>
      <c r="AB48" s="140" t="s">
        <v>322</v>
      </c>
    </row>
    <row r="49" spans="1:28" s="147" customFormat="1" ht="32.25" customHeight="1" x14ac:dyDescent="0.3">
      <c r="A49" s="289" t="s">
        <v>327</v>
      </c>
      <c r="B49" s="290"/>
      <c r="C49" s="145" t="s">
        <v>322</v>
      </c>
      <c r="D49" s="145" t="s">
        <v>322</v>
      </c>
      <c r="E49" s="145" t="s">
        <v>322</v>
      </c>
      <c r="F49" s="291" t="s">
        <v>322</v>
      </c>
      <c r="G49" s="292"/>
      <c r="H49" s="145" t="s">
        <v>328</v>
      </c>
      <c r="I49" s="140">
        <f>SUMIF(H$16:H$45,H49,I$16:I$45)</f>
        <v>0</v>
      </c>
      <c r="J49" s="145" t="s">
        <v>322</v>
      </c>
      <c r="K49" s="145" t="s">
        <v>322</v>
      </c>
      <c r="L49" s="145" t="s">
        <v>322</v>
      </c>
      <c r="M49" s="146">
        <f>SUMIF(H$16:H$45,H49,M$16:M$45)</f>
        <v>0</v>
      </c>
      <c r="N49" s="146">
        <f>SUMIF(H$16:H$45,H49,N$16:N$45)</f>
        <v>0</v>
      </c>
      <c r="O49" s="146">
        <f>SUMIF(H$16:H$45,H49,O$16:O$45)</f>
        <v>0</v>
      </c>
      <c r="P49" s="146">
        <f>SUMIF(H$16:H$45,H49,P$16:P$45)</f>
        <v>0</v>
      </c>
      <c r="Q49" s="146">
        <f>SUMIF(H$16:H$45,H49,Q$16:Q$45)</f>
        <v>0</v>
      </c>
      <c r="R49" s="146">
        <f>SUMIF(H$16:H$45,H49,R$16:R$45)</f>
        <v>0</v>
      </c>
      <c r="S49" s="146">
        <f>SUMIF(H$16:H$45,H49,S$16:S$45)</f>
        <v>0</v>
      </c>
      <c r="T49" s="146">
        <f>SUMIF(H$16:H$45,H49,T$16:T$45)</f>
        <v>0</v>
      </c>
      <c r="U49" s="146">
        <f>SUMIF(H$16:H$45,H49,U$16:U$45)</f>
        <v>0</v>
      </c>
      <c r="V49" s="146">
        <f>SUMIF(H$16:H$45,H49,V$16:V$45)</f>
        <v>0</v>
      </c>
      <c r="W49" s="146">
        <f>SUMIF(H$16:H$45,H49,W$16:W$45)</f>
        <v>0</v>
      </c>
      <c r="X49" s="145" t="s">
        <v>322</v>
      </c>
      <c r="Y49" s="145" t="s">
        <v>322</v>
      </c>
      <c r="Z49" s="145" t="s">
        <v>322</v>
      </c>
      <c r="AA49" s="145" t="s">
        <v>329</v>
      </c>
      <c r="AB49" s="140" t="s">
        <v>322</v>
      </c>
    </row>
    <row r="50" spans="1:28" s="147" customFormat="1" ht="32.25" customHeight="1" x14ac:dyDescent="0.3">
      <c r="A50" s="289" t="s">
        <v>330</v>
      </c>
      <c r="B50" s="290"/>
      <c r="C50" s="145" t="s">
        <v>322</v>
      </c>
      <c r="D50" s="145" t="s">
        <v>322</v>
      </c>
      <c r="E50" s="145" t="s">
        <v>322</v>
      </c>
      <c r="F50" s="291" t="s">
        <v>322</v>
      </c>
      <c r="G50" s="292"/>
      <c r="H50" s="145" t="s">
        <v>317</v>
      </c>
      <c r="I50" s="140">
        <f>SUMIF(H$16:H$45,H50,I$16:I$45)</f>
        <v>19.432600000000001</v>
      </c>
      <c r="J50" s="145" t="s">
        <v>322</v>
      </c>
      <c r="K50" s="145" t="s">
        <v>322</v>
      </c>
      <c r="L50" s="145" t="s">
        <v>322</v>
      </c>
      <c r="M50" s="146">
        <f>SUMIF(H$16:H$45,H50,M$16:M$45)</f>
        <v>3963</v>
      </c>
      <c r="N50" s="146">
        <f>SUMIF(H$16:H$45,H50,N$16:N$45)</f>
        <v>0</v>
      </c>
      <c r="O50" s="146">
        <f>SUMIF(H$16:H$45,H50,O$16:O$45)</f>
        <v>16</v>
      </c>
      <c r="P50" s="146">
        <f>SUMIF(H$16:H$45,H50,P$16:P$45)</f>
        <v>3947</v>
      </c>
      <c r="Q50" s="146">
        <f>SUMIF(H$16:H$45,H50,Q$16:Q$45)</f>
        <v>0</v>
      </c>
      <c r="R50" s="146">
        <f>SUMIF(H$16:H$45,H50,R$16:R$45)</f>
        <v>0</v>
      </c>
      <c r="S50" s="146">
        <f>SUMIF(H$16:H$45,H50,S$16:S$45)</f>
        <v>23</v>
      </c>
      <c r="T50" s="146">
        <f>SUMIF(H$16:H$45,H50,T$16:T$45)</f>
        <v>3940</v>
      </c>
      <c r="U50" s="146">
        <f>SUMIF(H$16:H$45,H50,U$16:U$45)</f>
        <v>0</v>
      </c>
      <c r="V50" s="146">
        <f>SUMIF(H$16:H$45,H50,V$16:V$45)</f>
        <v>55005.2</v>
      </c>
      <c r="W50" s="146">
        <f>SUMIF(H$16:H$45,H50,W$16:W$45)</f>
        <v>0</v>
      </c>
      <c r="X50" s="145" t="s">
        <v>322</v>
      </c>
      <c r="Y50" s="145" t="s">
        <v>322</v>
      </c>
      <c r="Z50" s="145" t="s">
        <v>322</v>
      </c>
      <c r="AA50" s="145" t="s">
        <v>324</v>
      </c>
      <c r="AB50" s="140" t="s">
        <v>322</v>
      </c>
    </row>
    <row r="51" spans="1:28" s="147" customFormat="1" ht="32.25" customHeight="1" x14ac:dyDescent="0.3">
      <c r="A51" s="289" t="s">
        <v>331</v>
      </c>
      <c r="B51" s="290"/>
      <c r="C51" s="145" t="s">
        <v>322</v>
      </c>
      <c r="D51" s="145" t="s">
        <v>322</v>
      </c>
      <c r="E51" s="145" t="s">
        <v>322</v>
      </c>
      <c r="F51" s="291" t="s">
        <v>322</v>
      </c>
      <c r="G51" s="292"/>
      <c r="H51" s="145" t="s">
        <v>332</v>
      </c>
      <c r="I51" s="148" t="e">
        <f t="array" ref="I51">SUM((AA26:AA45=1)*(H16:H45=$H$50)*I16:I45)</f>
        <v>#N/A</v>
      </c>
      <c r="J51" s="145" t="s">
        <v>322</v>
      </c>
      <c r="K51" s="145" t="s">
        <v>322</v>
      </c>
      <c r="L51" s="145" t="s">
        <v>322</v>
      </c>
      <c r="M51" s="149" t="e">
        <f t="array" ref="M51">SUM((AA26:AA45=1)*(H16:H45=$H$50)*M16:M45)</f>
        <v>#N/A</v>
      </c>
      <c r="N51" s="149" t="e">
        <f t="array" ref="N51">SUM((AA26:AA45=1)*(H16:H45=$H$50)*N16:N45)</f>
        <v>#N/A</v>
      </c>
      <c r="O51" s="149" t="e">
        <f t="array" ref="O51">SUM((AA26:AA45=1)*(H16:H45=$H$50)*O16:O45)</f>
        <v>#N/A</v>
      </c>
      <c r="P51" s="149" t="e">
        <f t="array" ref="P51">SUM((AA26:AA45=1)*(H16:H45=$H$50)*P16:P45)</f>
        <v>#N/A</v>
      </c>
      <c r="Q51" s="149" t="e">
        <f t="array" ref="Q51">SUM((AA26:AA45=1)*(H16:H45=$H$50)*Q16:Q45)</f>
        <v>#N/A</v>
      </c>
      <c r="R51" s="149" t="e">
        <f t="array" ref="R51">SUM((AA26:AA45=1)*(H16:H45=$H$50)*R16:R45)</f>
        <v>#N/A</v>
      </c>
      <c r="S51" s="149" t="e">
        <f t="array" ref="S51">SUM((AA26:AA45=1)*(H16:H45=$H$50)*S16:S45)</f>
        <v>#N/A</v>
      </c>
      <c r="T51" s="149" t="e">
        <f t="array" ref="T51">SUM((AA26:AA45=1)*(H16:H45=$H$50)*T16:T45)</f>
        <v>#N/A</v>
      </c>
      <c r="U51" s="149" t="e">
        <f t="array" ref="U51">SUM((AA26:AA45=1)*(H16:H45=$H$50)*U16:U45)</f>
        <v>#N/A</v>
      </c>
      <c r="V51" s="149" t="e">
        <f t="array" ref="V51">SUM((AA26:AA45=1)*(H16:H45=$H$50)*V16:V45)</f>
        <v>#N/A</v>
      </c>
      <c r="W51" s="149" t="e">
        <f t="array" ref="W51">SUM((AA26:AA45=1)*(H16:H45=$H$50)*W16:W45)</f>
        <v>#N/A</v>
      </c>
      <c r="X51" s="145" t="s">
        <v>322</v>
      </c>
      <c r="Y51" s="145" t="s">
        <v>322</v>
      </c>
      <c r="Z51" s="145" t="s">
        <v>322</v>
      </c>
      <c r="AA51" s="145" t="s">
        <v>329</v>
      </c>
      <c r="AB51" s="148" t="s">
        <v>322</v>
      </c>
    </row>
    <row r="53" spans="1:28" s="135" customFormat="1" ht="13.2" x14ac:dyDescent="0.25"/>
    <row r="54" spans="1:28" s="135" customFormat="1" ht="13.2" x14ac:dyDescent="0.25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</row>
    <row r="55" spans="1:28" s="150" customFormat="1" ht="9.6" x14ac:dyDescent="0.3">
      <c r="A55" s="287" t="s">
        <v>333</v>
      </c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 t="s">
        <v>334</v>
      </c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</row>
    <row r="56" spans="1:28" s="135" customFormat="1" ht="13.2" x14ac:dyDescent="0.25"/>
    <row r="57" spans="1:28" s="151" customFormat="1" ht="10.199999999999999" x14ac:dyDescent="0.2">
      <c r="A57" s="151" t="s">
        <v>335</v>
      </c>
    </row>
    <row r="58" spans="1:28" s="153" customFormat="1" ht="11.25" customHeight="1" x14ac:dyDescent="0.3">
      <c r="A58" s="288" t="s">
        <v>336</v>
      </c>
      <c r="B58" s="288"/>
      <c r="C58" s="288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</row>
    <row r="59" spans="1:28" s="135" customFormat="1" ht="106.5" customHeight="1" x14ac:dyDescent="0.25">
      <c r="A59" s="285" t="s">
        <v>337</v>
      </c>
      <c r="B59" s="285"/>
      <c r="C59" s="285"/>
      <c r="D59" s="154"/>
    </row>
    <row r="60" spans="1:28" s="135" customFormat="1" ht="105" customHeight="1" x14ac:dyDescent="0.25">
      <c r="A60" s="285" t="s">
        <v>338</v>
      </c>
      <c r="B60" s="285"/>
      <c r="C60" s="285"/>
      <c r="D60" s="154"/>
    </row>
  </sheetData>
  <autoFilter ref="A10:AB51">
    <filterColumn colId="5" showButton="0"/>
  </autoFilter>
  <mergeCells count="49">
    <mergeCell ref="G7:G9"/>
    <mergeCell ref="A1:Q1"/>
    <mergeCell ref="A2:AA2"/>
    <mergeCell ref="A3:AA3"/>
    <mergeCell ref="A4:AA4"/>
    <mergeCell ref="A6:I6"/>
    <mergeCell ref="J6:V6"/>
    <mergeCell ref="W6:W9"/>
    <mergeCell ref="X6:Z6"/>
    <mergeCell ref="AA6:AA9"/>
    <mergeCell ref="A7:A9"/>
    <mergeCell ref="B7:B9"/>
    <mergeCell ref="C7:C9"/>
    <mergeCell ref="D7:D9"/>
    <mergeCell ref="E7:E9"/>
    <mergeCell ref="F7:F9"/>
    <mergeCell ref="H7:H9"/>
    <mergeCell ref="I7:I9"/>
    <mergeCell ref="J7:J9"/>
    <mergeCell ref="K7:K9"/>
    <mergeCell ref="L7:L9"/>
    <mergeCell ref="V7:V9"/>
    <mergeCell ref="X7:X9"/>
    <mergeCell ref="Y7:Y9"/>
    <mergeCell ref="Z7:Z9"/>
    <mergeCell ref="M8:M9"/>
    <mergeCell ref="N8:P8"/>
    <mergeCell ref="Q8:T8"/>
    <mergeCell ref="U8:U9"/>
    <mergeCell ref="M7:U7"/>
    <mergeCell ref="F10:G10"/>
    <mergeCell ref="A46:AB46"/>
    <mergeCell ref="A47:B47"/>
    <mergeCell ref="F47:G47"/>
    <mergeCell ref="A48:B48"/>
    <mergeCell ref="F48:G48"/>
    <mergeCell ref="A49:B49"/>
    <mergeCell ref="F49:G49"/>
    <mergeCell ref="A50:B50"/>
    <mergeCell ref="F50:G50"/>
    <mergeCell ref="A51:B51"/>
    <mergeCell ref="F51:G51"/>
    <mergeCell ref="A60:C60"/>
    <mergeCell ref="A54:N54"/>
    <mergeCell ref="O54:AA54"/>
    <mergeCell ref="A55:N55"/>
    <mergeCell ref="O55:AA55"/>
    <mergeCell ref="A58:C58"/>
    <mergeCell ref="A59:C59"/>
  </mergeCells>
  <conditionalFormatting sqref="I31:I45 I11:I25">
    <cfRule type="expression" dxfId="20" priority="2" stopIfTrue="1">
      <formula>I11&lt;0</formula>
    </cfRule>
    <cfRule type="expression" dxfId="19" priority="3" stopIfTrue="1">
      <formula>"&lt;0"</formula>
    </cfRule>
  </conditionalFormatting>
  <conditionalFormatting sqref="M31:M45 M11:M25">
    <cfRule type="expression" dxfId="18" priority="1" stopIfTrue="1">
      <formula>N11+O11+P11+U11-Q11-R11-S11-T11&lt;&gt;0</formula>
    </cfRule>
  </conditionalFormatting>
  <hyperlinks>
    <hyperlink ref="A46:AA46" location="'Журнал 8.1'!A1" display="Добавить"/>
  </hyperlinks>
  <pageMargins left="0.39370078740157483" right="0.39370078740157483" top="0.78740157480314965" bottom="0.39370078740157483" header="0.27559055118110237" footer="0.27559055118110237"/>
  <pageSetup paperSize="9" scale="96" orientation="landscape" r:id="rId1"/>
  <headerFooter alignWithMargins="0"/>
  <colBreaks count="1" manualBreakCount="1">
    <brk id="19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0" tint="-0.249977111117893"/>
  </sheetPr>
  <dimension ref="A1:G26"/>
  <sheetViews>
    <sheetView topLeftCell="A7" zoomScale="130" zoomScaleNormal="130" zoomScaleSheetLayoutView="115" workbookViewId="0">
      <selection activeCell="C14" sqref="C14"/>
    </sheetView>
  </sheetViews>
  <sheetFormatPr defaultColWidth="1.44140625" defaultRowHeight="13.8" outlineLevelCol="1" x14ac:dyDescent="0.25"/>
  <cols>
    <col min="1" max="1" width="8.88671875" style="157" customWidth="1"/>
    <col min="2" max="2" width="41.5546875" style="157" customWidth="1"/>
    <col min="3" max="3" width="25.6640625" style="157" customWidth="1"/>
    <col min="4" max="4" width="20.44140625" style="157" hidden="1" customWidth="1" outlineLevel="1"/>
    <col min="5" max="5" width="57" style="157" customWidth="1" collapsed="1"/>
    <col min="6" max="83" width="12.109375" style="157" customWidth="1"/>
    <col min="84" max="255" width="1.44140625" style="157"/>
    <col min="256" max="256" width="8.88671875" style="157" customWidth="1"/>
    <col min="257" max="257" width="41.5546875" style="157" customWidth="1"/>
    <col min="258" max="260" width="16.88671875" style="157" customWidth="1"/>
    <col min="261" max="261" width="65.109375" style="157" customWidth="1"/>
    <col min="262" max="339" width="12.109375" style="157" customWidth="1"/>
    <col min="340" max="511" width="1.44140625" style="157"/>
    <col min="512" max="512" width="8.88671875" style="157" customWidth="1"/>
    <col min="513" max="513" width="41.5546875" style="157" customWidth="1"/>
    <col min="514" max="516" width="16.88671875" style="157" customWidth="1"/>
    <col min="517" max="517" width="65.109375" style="157" customWidth="1"/>
    <col min="518" max="595" width="12.109375" style="157" customWidth="1"/>
    <col min="596" max="767" width="1.44140625" style="157"/>
    <col min="768" max="768" width="8.88671875" style="157" customWidth="1"/>
    <col min="769" max="769" width="41.5546875" style="157" customWidth="1"/>
    <col min="770" max="772" width="16.88671875" style="157" customWidth="1"/>
    <col min="773" max="773" width="65.109375" style="157" customWidth="1"/>
    <col min="774" max="851" width="12.109375" style="157" customWidth="1"/>
    <col min="852" max="1023" width="1.44140625" style="157"/>
    <col min="1024" max="1024" width="8.88671875" style="157" customWidth="1"/>
    <col min="1025" max="1025" width="41.5546875" style="157" customWidth="1"/>
    <col min="1026" max="1028" width="16.88671875" style="157" customWidth="1"/>
    <col min="1029" max="1029" width="65.109375" style="157" customWidth="1"/>
    <col min="1030" max="1107" width="12.109375" style="157" customWidth="1"/>
    <col min="1108" max="1279" width="1.44140625" style="157"/>
    <col min="1280" max="1280" width="8.88671875" style="157" customWidth="1"/>
    <col min="1281" max="1281" width="41.5546875" style="157" customWidth="1"/>
    <col min="1282" max="1284" width="16.88671875" style="157" customWidth="1"/>
    <col min="1285" max="1285" width="65.109375" style="157" customWidth="1"/>
    <col min="1286" max="1363" width="12.109375" style="157" customWidth="1"/>
    <col min="1364" max="1535" width="1.44140625" style="157"/>
    <col min="1536" max="1536" width="8.88671875" style="157" customWidth="1"/>
    <col min="1537" max="1537" width="41.5546875" style="157" customWidth="1"/>
    <col min="1538" max="1540" width="16.88671875" style="157" customWidth="1"/>
    <col min="1541" max="1541" width="65.109375" style="157" customWidth="1"/>
    <col min="1542" max="1619" width="12.109375" style="157" customWidth="1"/>
    <col min="1620" max="1791" width="1.44140625" style="157"/>
    <col min="1792" max="1792" width="8.88671875" style="157" customWidth="1"/>
    <col min="1793" max="1793" width="41.5546875" style="157" customWidth="1"/>
    <col min="1794" max="1796" width="16.88671875" style="157" customWidth="1"/>
    <col min="1797" max="1797" width="65.109375" style="157" customWidth="1"/>
    <col min="1798" max="1875" width="12.109375" style="157" customWidth="1"/>
    <col min="1876" max="2047" width="1.44140625" style="157"/>
    <col min="2048" max="2048" width="8.88671875" style="157" customWidth="1"/>
    <col min="2049" max="2049" width="41.5546875" style="157" customWidth="1"/>
    <col min="2050" max="2052" width="16.88671875" style="157" customWidth="1"/>
    <col min="2053" max="2053" width="65.109375" style="157" customWidth="1"/>
    <col min="2054" max="2131" width="12.109375" style="157" customWidth="1"/>
    <col min="2132" max="2303" width="1.44140625" style="157"/>
    <col min="2304" max="2304" width="8.88671875" style="157" customWidth="1"/>
    <col min="2305" max="2305" width="41.5546875" style="157" customWidth="1"/>
    <col min="2306" max="2308" width="16.88671875" style="157" customWidth="1"/>
    <col min="2309" max="2309" width="65.109375" style="157" customWidth="1"/>
    <col min="2310" max="2387" width="12.109375" style="157" customWidth="1"/>
    <col min="2388" max="2559" width="1.44140625" style="157"/>
    <col min="2560" max="2560" width="8.88671875" style="157" customWidth="1"/>
    <col min="2561" max="2561" width="41.5546875" style="157" customWidth="1"/>
    <col min="2562" max="2564" width="16.88671875" style="157" customWidth="1"/>
    <col min="2565" max="2565" width="65.109375" style="157" customWidth="1"/>
    <col min="2566" max="2643" width="12.109375" style="157" customWidth="1"/>
    <col min="2644" max="2815" width="1.44140625" style="157"/>
    <col min="2816" max="2816" width="8.88671875" style="157" customWidth="1"/>
    <col min="2817" max="2817" width="41.5546875" style="157" customWidth="1"/>
    <col min="2818" max="2820" width="16.88671875" style="157" customWidth="1"/>
    <col min="2821" max="2821" width="65.109375" style="157" customWidth="1"/>
    <col min="2822" max="2899" width="12.109375" style="157" customWidth="1"/>
    <col min="2900" max="3071" width="1.44140625" style="157"/>
    <col min="3072" max="3072" width="8.88671875" style="157" customWidth="1"/>
    <col min="3073" max="3073" width="41.5546875" style="157" customWidth="1"/>
    <col min="3074" max="3076" width="16.88671875" style="157" customWidth="1"/>
    <col min="3077" max="3077" width="65.109375" style="157" customWidth="1"/>
    <col min="3078" max="3155" width="12.109375" style="157" customWidth="1"/>
    <col min="3156" max="3327" width="1.44140625" style="157"/>
    <col min="3328" max="3328" width="8.88671875" style="157" customWidth="1"/>
    <col min="3329" max="3329" width="41.5546875" style="157" customWidth="1"/>
    <col min="3330" max="3332" width="16.88671875" style="157" customWidth="1"/>
    <col min="3333" max="3333" width="65.109375" style="157" customWidth="1"/>
    <col min="3334" max="3411" width="12.109375" style="157" customWidth="1"/>
    <col min="3412" max="3583" width="1.44140625" style="157"/>
    <col min="3584" max="3584" width="8.88671875" style="157" customWidth="1"/>
    <col min="3585" max="3585" width="41.5546875" style="157" customWidth="1"/>
    <col min="3586" max="3588" width="16.88671875" style="157" customWidth="1"/>
    <col min="3589" max="3589" width="65.109375" style="157" customWidth="1"/>
    <col min="3590" max="3667" width="12.109375" style="157" customWidth="1"/>
    <col min="3668" max="3839" width="1.44140625" style="157"/>
    <col min="3840" max="3840" width="8.88671875" style="157" customWidth="1"/>
    <col min="3841" max="3841" width="41.5546875" style="157" customWidth="1"/>
    <col min="3842" max="3844" width="16.88671875" style="157" customWidth="1"/>
    <col min="3845" max="3845" width="65.109375" style="157" customWidth="1"/>
    <col min="3846" max="3923" width="12.109375" style="157" customWidth="1"/>
    <col min="3924" max="4095" width="1.44140625" style="157"/>
    <col min="4096" max="4096" width="8.88671875" style="157" customWidth="1"/>
    <col min="4097" max="4097" width="41.5546875" style="157" customWidth="1"/>
    <col min="4098" max="4100" width="16.88671875" style="157" customWidth="1"/>
    <col min="4101" max="4101" width="65.109375" style="157" customWidth="1"/>
    <col min="4102" max="4179" width="12.109375" style="157" customWidth="1"/>
    <col min="4180" max="4351" width="1.44140625" style="157"/>
    <col min="4352" max="4352" width="8.88671875" style="157" customWidth="1"/>
    <col min="4353" max="4353" width="41.5546875" style="157" customWidth="1"/>
    <col min="4354" max="4356" width="16.88671875" style="157" customWidth="1"/>
    <col min="4357" max="4357" width="65.109375" style="157" customWidth="1"/>
    <col min="4358" max="4435" width="12.109375" style="157" customWidth="1"/>
    <col min="4436" max="4607" width="1.44140625" style="157"/>
    <col min="4608" max="4608" width="8.88671875" style="157" customWidth="1"/>
    <col min="4609" max="4609" width="41.5546875" style="157" customWidth="1"/>
    <col min="4610" max="4612" width="16.88671875" style="157" customWidth="1"/>
    <col min="4613" max="4613" width="65.109375" style="157" customWidth="1"/>
    <col min="4614" max="4691" width="12.109375" style="157" customWidth="1"/>
    <col min="4692" max="4863" width="1.44140625" style="157"/>
    <col min="4864" max="4864" width="8.88671875" style="157" customWidth="1"/>
    <col min="4865" max="4865" width="41.5546875" style="157" customWidth="1"/>
    <col min="4866" max="4868" width="16.88671875" style="157" customWidth="1"/>
    <col min="4869" max="4869" width="65.109375" style="157" customWidth="1"/>
    <col min="4870" max="4947" width="12.109375" style="157" customWidth="1"/>
    <col min="4948" max="5119" width="1.44140625" style="157"/>
    <col min="5120" max="5120" width="8.88671875" style="157" customWidth="1"/>
    <col min="5121" max="5121" width="41.5546875" style="157" customWidth="1"/>
    <col min="5122" max="5124" width="16.88671875" style="157" customWidth="1"/>
    <col min="5125" max="5125" width="65.109375" style="157" customWidth="1"/>
    <col min="5126" max="5203" width="12.109375" style="157" customWidth="1"/>
    <col min="5204" max="5375" width="1.44140625" style="157"/>
    <col min="5376" max="5376" width="8.88671875" style="157" customWidth="1"/>
    <col min="5377" max="5377" width="41.5546875" style="157" customWidth="1"/>
    <col min="5378" max="5380" width="16.88671875" style="157" customWidth="1"/>
    <col min="5381" max="5381" width="65.109375" style="157" customWidth="1"/>
    <col min="5382" max="5459" width="12.109375" style="157" customWidth="1"/>
    <col min="5460" max="5631" width="1.44140625" style="157"/>
    <col min="5632" max="5632" width="8.88671875" style="157" customWidth="1"/>
    <col min="5633" max="5633" width="41.5546875" style="157" customWidth="1"/>
    <col min="5634" max="5636" width="16.88671875" style="157" customWidth="1"/>
    <col min="5637" max="5637" width="65.109375" style="157" customWidth="1"/>
    <col min="5638" max="5715" width="12.109375" style="157" customWidth="1"/>
    <col min="5716" max="5887" width="1.44140625" style="157"/>
    <col min="5888" max="5888" width="8.88671875" style="157" customWidth="1"/>
    <col min="5889" max="5889" width="41.5546875" style="157" customWidth="1"/>
    <col min="5890" max="5892" width="16.88671875" style="157" customWidth="1"/>
    <col min="5893" max="5893" width="65.109375" style="157" customWidth="1"/>
    <col min="5894" max="5971" width="12.109375" style="157" customWidth="1"/>
    <col min="5972" max="6143" width="1.44140625" style="157"/>
    <col min="6144" max="6144" width="8.88671875" style="157" customWidth="1"/>
    <col min="6145" max="6145" width="41.5546875" style="157" customWidth="1"/>
    <col min="6146" max="6148" width="16.88671875" style="157" customWidth="1"/>
    <col min="6149" max="6149" width="65.109375" style="157" customWidth="1"/>
    <col min="6150" max="6227" width="12.109375" style="157" customWidth="1"/>
    <col min="6228" max="6399" width="1.44140625" style="157"/>
    <col min="6400" max="6400" width="8.88671875" style="157" customWidth="1"/>
    <col min="6401" max="6401" width="41.5546875" style="157" customWidth="1"/>
    <col min="6402" max="6404" width="16.88671875" style="157" customWidth="1"/>
    <col min="6405" max="6405" width="65.109375" style="157" customWidth="1"/>
    <col min="6406" max="6483" width="12.109375" style="157" customWidth="1"/>
    <col min="6484" max="6655" width="1.44140625" style="157"/>
    <col min="6656" max="6656" width="8.88671875" style="157" customWidth="1"/>
    <col min="6657" max="6657" width="41.5546875" style="157" customWidth="1"/>
    <col min="6658" max="6660" width="16.88671875" style="157" customWidth="1"/>
    <col min="6661" max="6661" width="65.109375" style="157" customWidth="1"/>
    <col min="6662" max="6739" width="12.109375" style="157" customWidth="1"/>
    <col min="6740" max="6911" width="1.44140625" style="157"/>
    <col min="6912" max="6912" width="8.88671875" style="157" customWidth="1"/>
    <col min="6913" max="6913" width="41.5546875" style="157" customWidth="1"/>
    <col min="6914" max="6916" width="16.88671875" style="157" customWidth="1"/>
    <col min="6917" max="6917" width="65.109375" style="157" customWidth="1"/>
    <col min="6918" max="6995" width="12.109375" style="157" customWidth="1"/>
    <col min="6996" max="7167" width="1.44140625" style="157"/>
    <col min="7168" max="7168" width="8.88671875" style="157" customWidth="1"/>
    <col min="7169" max="7169" width="41.5546875" style="157" customWidth="1"/>
    <col min="7170" max="7172" width="16.88671875" style="157" customWidth="1"/>
    <col min="7173" max="7173" width="65.109375" style="157" customWidth="1"/>
    <col min="7174" max="7251" width="12.109375" style="157" customWidth="1"/>
    <col min="7252" max="7423" width="1.44140625" style="157"/>
    <col min="7424" max="7424" width="8.88671875" style="157" customWidth="1"/>
    <col min="7425" max="7425" width="41.5546875" style="157" customWidth="1"/>
    <col min="7426" max="7428" width="16.88671875" style="157" customWidth="1"/>
    <col min="7429" max="7429" width="65.109375" style="157" customWidth="1"/>
    <col min="7430" max="7507" width="12.109375" style="157" customWidth="1"/>
    <col min="7508" max="7679" width="1.44140625" style="157"/>
    <col min="7680" max="7680" width="8.88671875" style="157" customWidth="1"/>
    <col min="7681" max="7681" width="41.5546875" style="157" customWidth="1"/>
    <col min="7682" max="7684" width="16.88671875" style="157" customWidth="1"/>
    <col min="7685" max="7685" width="65.109375" style="157" customWidth="1"/>
    <col min="7686" max="7763" width="12.109375" style="157" customWidth="1"/>
    <col min="7764" max="7935" width="1.44140625" style="157"/>
    <col min="7936" max="7936" width="8.88671875" style="157" customWidth="1"/>
    <col min="7937" max="7937" width="41.5546875" style="157" customWidth="1"/>
    <col min="7938" max="7940" width="16.88671875" style="157" customWidth="1"/>
    <col min="7941" max="7941" width="65.109375" style="157" customWidth="1"/>
    <col min="7942" max="8019" width="12.109375" style="157" customWidth="1"/>
    <col min="8020" max="8191" width="1.44140625" style="157"/>
    <col min="8192" max="8192" width="8.88671875" style="157" customWidth="1"/>
    <col min="8193" max="8193" width="41.5546875" style="157" customWidth="1"/>
    <col min="8194" max="8196" width="16.88671875" style="157" customWidth="1"/>
    <col min="8197" max="8197" width="65.109375" style="157" customWidth="1"/>
    <col min="8198" max="8275" width="12.109375" style="157" customWidth="1"/>
    <col min="8276" max="8447" width="1.44140625" style="157"/>
    <col min="8448" max="8448" width="8.88671875" style="157" customWidth="1"/>
    <col min="8449" max="8449" width="41.5546875" style="157" customWidth="1"/>
    <col min="8450" max="8452" width="16.88671875" style="157" customWidth="1"/>
    <col min="8453" max="8453" width="65.109375" style="157" customWidth="1"/>
    <col min="8454" max="8531" width="12.109375" style="157" customWidth="1"/>
    <col min="8532" max="8703" width="1.44140625" style="157"/>
    <col min="8704" max="8704" width="8.88671875" style="157" customWidth="1"/>
    <col min="8705" max="8705" width="41.5546875" style="157" customWidth="1"/>
    <col min="8706" max="8708" width="16.88671875" style="157" customWidth="1"/>
    <col min="8709" max="8709" width="65.109375" style="157" customWidth="1"/>
    <col min="8710" max="8787" width="12.109375" style="157" customWidth="1"/>
    <col min="8788" max="8959" width="1.44140625" style="157"/>
    <col min="8960" max="8960" width="8.88671875" style="157" customWidth="1"/>
    <col min="8961" max="8961" width="41.5546875" style="157" customWidth="1"/>
    <col min="8962" max="8964" width="16.88671875" style="157" customWidth="1"/>
    <col min="8965" max="8965" width="65.109375" style="157" customWidth="1"/>
    <col min="8966" max="9043" width="12.109375" style="157" customWidth="1"/>
    <col min="9044" max="9215" width="1.44140625" style="157"/>
    <col min="9216" max="9216" width="8.88671875" style="157" customWidth="1"/>
    <col min="9217" max="9217" width="41.5546875" style="157" customWidth="1"/>
    <col min="9218" max="9220" width="16.88671875" style="157" customWidth="1"/>
    <col min="9221" max="9221" width="65.109375" style="157" customWidth="1"/>
    <col min="9222" max="9299" width="12.109375" style="157" customWidth="1"/>
    <col min="9300" max="9471" width="1.44140625" style="157"/>
    <col min="9472" max="9472" width="8.88671875" style="157" customWidth="1"/>
    <col min="9473" max="9473" width="41.5546875" style="157" customWidth="1"/>
    <col min="9474" max="9476" width="16.88671875" style="157" customWidth="1"/>
    <col min="9477" max="9477" width="65.109375" style="157" customWidth="1"/>
    <col min="9478" max="9555" width="12.109375" style="157" customWidth="1"/>
    <col min="9556" max="9727" width="1.44140625" style="157"/>
    <col min="9728" max="9728" width="8.88671875" style="157" customWidth="1"/>
    <col min="9729" max="9729" width="41.5546875" style="157" customWidth="1"/>
    <col min="9730" max="9732" width="16.88671875" style="157" customWidth="1"/>
    <col min="9733" max="9733" width="65.109375" style="157" customWidth="1"/>
    <col min="9734" max="9811" width="12.109375" style="157" customWidth="1"/>
    <col min="9812" max="9983" width="1.44140625" style="157"/>
    <col min="9984" max="9984" width="8.88671875" style="157" customWidth="1"/>
    <col min="9985" max="9985" width="41.5546875" style="157" customWidth="1"/>
    <col min="9986" max="9988" width="16.88671875" style="157" customWidth="1"/>
    <col min="9989" max="9989" width="65.109375" style="157" customWidth="1"/>
    <col min="9990" max="10067" width="12.109375" style="157" customWidth="1"/>
    <col min="10068" max="10239" width="1.44140625" style="157"/>
    <col min="10240" max="10240" width="8.88671875" style="157" customWidth="1"/>
    <col min="10241" max="10241" width="41.5546875" style="157" customWidth="1"/>
    <col min="10242" max="10244" width="16.88671875" style="157" customWidth="1"/>
    <col min="10245" max="10245" width="65.109375" style="157" customWidth="1"/>
    <col min="10246" max="10323" width="12.109375" style="157" customWidth="1"/>
    <col min="10324" max="10495" width="1.44140625" style="157"/>
    <col min="10496" max="10496" width="8.88671875" style="157" customWidth="1"/>
    <col min="10497" max="10497" width="41.5546875" style="157" customWidth="1"/>
    <col min="10498" max="10500" width="16.88671875" style="157" customWidth="1"/>
    <col min="10501" max="10501" width="65.109375" style="157" customWidth="1"/>
    <col min="10502" max="10579" width="12.109375" style="157" customWidth="1"/>
    <col min="10580" max="10751" width="1.44140625" style="157"/>
    <col min="10752" max="10752" width="8.88671875" style="157" customWidth="1"/>
    <col min="10753" max="10753" width="41.5546875" style="157" customWidth="1"/>
    <col min="10754" max="10756" width="16.88671875" style="157" customWidth="1"/>
    <col min="10757" max="10757" width="65.109375" style="157" customWidth="1"/>
    <col min="10758" max="10835" width="12.109375" style="157" customWidth="1"/>
    <col min="10836" max="11007" width="1.44140625" style="157"/>
    <col min="11008" max="11008" width="8.88671875" style="157" customWidth="1"/>
    <col min="11009" max="11009" width="41.5546875" style="157" customWidth="1"/>
    <col min="11010" max="11012" width="16.88671875" style="157" customWidth="1"/>
    <col min="11013" max="11013" width="65.109375" style="157" customWidth="1"/>
    <col min="11014" max="11091" width="12.109375" style="157" customWidth="1"/>
    <col min="11092" max="11263" width="1.44140625" style="157"/>
    <col min="11264" max="11264" width="8.88671875" style="157" customWidth="1"/>
    <col min="11265" max="11265" width="41.5546875" style="157" customWidth="1"/>
    <col min="11266" max="11268" width="16.88671875" style="157" customWidth="1"/>
    <col min="11269" max="11269" width="65.109375" style="157" customWidth="1"/>
    <col min="11270" max="11347" width="12.109375" style="157" customWidth="1"/>
    <col min="11348" max="11519" width="1.44140625" style="157"/>
    <col min="11520" max="11520" width="8.88671875" style="157" customWidth="1"/>
    <col min="11521" max="11521" width="41.5546875" style="157" customWidth="1"/>
    <col min="11522" max="11524" width="16.88671875" style="157" customWidth="1"/>
    <col min="11525" max="11525" width="65.109375" style="157" customWidth="1"/>
    <col min="11526" max="11603" width="12.109375" style="157" customWidth="1"/>
    <col min="11604" max="11775" width="1.44140625" style="157"/>
    <col min="11776" max="11776" width="8.88671875" style="157" customWidth="1"/>
    <col min="11777" max="11777" width="41.5546875" style="157" customWidth="1"/>
    <col min="11778" max="11780" width="16.88671875" style="157" customWidth="1"/>
    <col min="11781" max="11781" width="65.109375" style="157" customWidth="1"/>
    <col min="11782" max="11859" width="12.109375" style="157" customWidth="1"/>
    <col min="11860" max="12031" width="1.44140625" style="157"/>
    <col min="12032" max="12032" width="8.88671875" style="157" customWidth="1"/>
    <col min="12033" max="12033" width="41.5546875" style="157" customWidth="1"/>
    <col min="12034" max="12036" width="16.88671875" style="157" customWidth="1"/>
    <col min="12037" max="12037" width="65.109375" style="157" customWidth="1"/>
    <col min="12038" max="12115" width="12.109375" style="157" customWidth="1"/>
    <col min="12116" max="12287" width="1.44140625" style="157"/>
    <col min="12288" max="12288" width="8.88671875" style="157" customWidth="1"/>
    <col min="12289" max="12289" width="41.5546875" style="157" customWidth="1"/>
    <col min="12290" max="12292" width="16.88671875" style="157" customWidth="1"/>
    <col min="12293" max="12293" width="65.109375" style="157" customWidth="1"/>
    <col min="12294" max="12371" width="12.109375" style="157" customWidth="1"/>
    <col min="12372" max="12543" width="1.44140625" style="157"/>
    <col min="12544" max="12544" width="8.88671875" style="157" customWidth="1"/>
    <col min="12545" max="12545" width="41.5546875" style="157" customWidth="1"/>
    <col min="12546" max="12548" width="16.88671875" style="157" customWidth="1"/>
    <col min="12549" max="12549" width="65.109375" style="157" customWidth="1"/>
    <col min="12550" max="12627" width="12.109375" style="157" customWidth="1"/>
    <col min="12628" max="12799" width="1.44140625" style="157"/>
    <col min="12800" max="12800" width="8.88671875" style="157" customWidth="1"/>
    <col min="12801" max="12801" width="41.5546875" style="157" customWidth="1"/>
    <col min="12802" max="12804" width="16.88671875" style="157" customWidth="1"/>
    <col min="12805" max="12805" width="65.109375" style="157" customWidth="1"/>
    <col min="12806" max="12883" width="12.109375" style="157" customWidth="1"/>
    <col min="12884" max="13055" width="1.44140625" style="157"/>
    <col min="13056" max="13056" width="8.88671875" style="157" customWidth="1"/>
    <col min="13057" max="13057" width="41.5546875" style="157" customWidth="1"/>
    <col min="13058" max="13060" width="16.88671875" style="157" customWidth="1"/>
    <col min="13061" max="13061" width="65.109375" style="157" customWidth="1"/>
    <col min="13062" max="13139" width="12.109375" style="157" customWidth="1"/>
    <col min="13140" max="13311" width="1.44140625" style="157"/>
    <col min="13312" max="13312" width="8.88671875" style="157" customWidth="1"/>
    <col min="13313" max="13313" width="41.5546875" style="157" customWidth="1"/>
    <col min="13314" max="13316" width="16.88671875" style="157" customWidth="1"/>
    <col min="13317" max="13317" width="65.109375" style="157" customWidth="1"/>
    <col min="13318" max="13395" width="12.109375" style="157" customWidth="1"/>
    <col min="13396" max="13567" width="1.44140625" style="157"/>
    <col min="13568" max="13568" width="8.88671875" style="157" customWidth="1"/>
    <col min="13569" max="13569" width="41.5546875" style="157" customWidth="1"/>
    <col min="13570" max="13572" width="16.88671875" style="157" customWidth="1"/>
    <col min="13573" max="13573" width="65.109375" style="157" customWidth="1"/>
    <col min="13574" max="13651" width="12.109375" style="157" customWidth="1"/>
    <col min="13652" max="13823" width="1.44140625" style="157"/>
    <col min="13824" max="13824" width="8.88671875" style="157" customWidth="1"/>
    <col min="13825" max="13825" width="41.5546875" style="157" customWidth="1"/>
    <col min="13826" max="13828" width="16.88671875" style="157" customWidth="1"/>
    <col min="13829" max="13829" width="65.109375" style="157" customWidth="1"/>
    <col min="13830" max="13907" width="12.109375" style="157" customWidth="1"/>
    <col min="13908" max="14079" width="1.44140625" style="157"/>
    <col min="14080" max="14080" width="8.88671875" style="157" customWidth="1"/>
    <col min="14081" max="14081" width="41.5546875" style="157" customWidth="1"/>
    <col min="14082" max="14084" width="16.88671875" style="157" customWidth="1"/>
    <col min="14085" max="14085" width="65.109375" style="157" customWidth="1"/>
    <col min="14086" max="14163" width="12.109375" style="157" customWidth="1"/>
    <col min="14164" max="14335" width="1.44140625" style="157"/>
    <col min="14336" max="14336" width="8.88671875" style="157" customWidth="1"/>
    <col min="14337" max="14337" width="41.5546875" style="157" customWidth="1"/>
    <col min="14338" max="14340" width="16.88671875" style="157" customWidth="1"/>
    <col min="14341" max="14341" width="65.109375" style="157" customWidth="1"/>
    <col min="14342" max="14419" width="12.109375" style="157" customWidth="1"/>
    <col min="14420" max="14591" width="1.44140625" style="157"/>
    <col min="14592" max="14592" width="8.88671875" style="157" customWidth="1"/>
    <col min="14593" max="14593" width="41.5546875" style="157" customWidth="1"/>
    <col min="14594" max="14596" width="16.88671875" style="157" customWidth="1"/>
    <col min="14597" max="14597" width="65.109375" style="157" customWidth="1"/>
    <col min="14598" max="14675" width="12.109375" style="157" customWidth="1"/>
    <col min="14676" max="14847" width="1.44140625" style="157"/>
    <col min="14848" max="14848" width="8.88671875" style="157" customWidth="1"/>
    <col min="14849" max="14849" width="41.5546875" style="157" customWidth="1"/>
    <col min="14850" max="14852" width="16.88671875" style="157" customWidth="1"/>
    <col min="14853" max="14853" width="65.109375" style="157" customWidth="1"/>
    <col min="14854" max="14931" width="12.109375" style="157" customWidth="1"/>
    <col min="14932" max="15103" width="1.44140625" style="157"/>
    <col min="15104" max="15104" width="8.88671875" style="157" customWidth="1"/>
    <col min="15105" max="15105" width="41.5546875" style="157" customWidth="1"/>
    <col min="15106" max="15108" width="16.88671875" style="157" customWidth="1"/>
    <col min="15109" max="15109" width="65.109375" style="157" customWidth="1"/>
    <col min="15110" max="15187" width="12.109375" style="157" customWidth="1"/>
    <col min="15188" max="15359" width="1.44140625" style="157"/>
    <col min="15360" max="15360" width="8.88671875" style="157" customWidth="1"/>
    <col min="15361" max="15361" width="41.5546875" style="157" customWidth="1"/>
    <col min="15362" max="15364" width="16.88671875" style="157" customWidth="1"/>
    <col min="15365" max="15365" width="65.109375" style="157" customWidth="1"/>
    <col min="15366" max="15443" width="12.109375" style="157" customWidth="1"/>
    <col min="15444" max="15615" width="1.44140625" style="157"/>
    <col min="15616" max="15616" width="8.88671875" style="157" customWidth="1"/>
    <col min="15617" max="15617" width="41.5546875" style="157" customWidth="1"/>
    <col min="15618" max="15620" width="16.88671875" style="157" customWidth="1"/>
    <col min="15621" max="15621" width="65.109375" style="157" customWidth="1"/>
    <col min="15622" max="15699" width="12.109375" style="157" customWidth="1"/>
    <col min="15700" max="15871" width="1.44140625" style="157"/>
    <col min="15872" max="15872" width="8.88671875" style="157" customWidth="1"/>
    <col min="15873" max="15873" width="41.5546875" style="157" customWidth="1"/>
    <col min="15874" max="15876" width="16.88671875" style="157" customWidth="1"/>
    <col min="15877" max="15877" width="65.109375" style="157" customWidth="1"/>
    <col min="15878" max="15955" width="12.109375" style="157" customWidth="1"/>
    <col min="15956" max="16127" width="1.44140625" style="157"/>
    <col min="16128" max="16128" width="8.88671875" style="157" customWidth="1"/>
    <col min="16129" max="16129" width="41.5546875" style="157" customWidth="1"/>
    <col min="16130" max="16132" width="16.88671875" style="157" customWidth="1"/>
    <col min="16133" max="16133" width="65.109375" style="157" customWidth="1"/>
    <col min="16134" max="16211" width="12.109375" style="157" customWidth="1"/>
    <col min="16212" max="16384" width="1.44140625" style="157"/>
  </cols>
  <sheetData>
    <row r="1" spans="1:7" s="155" customFormat="1" ht="10.199999999999999" x14ac:dyDescent="0.2"/>
    <row r="2" spans="1:7" s="156" customFormat="1" ht="18" x14ac:dyDescent="0.35">
      <c r="A2" s="311" t="s">
        <v>339</v>
      </c>
      <c r="B2" s="311"/>
      <c r="C2" s="311"/>
      <c r="D2" s="311"/>
      <c r="E2" s="311"/>
    </row>
    <row r="3" spans="1:7" s="156" customFormat="1" ht="18" x14ac:dyDescent="0.35">
      <c r="A3" s="311"/>
      <c r="B3" s="311"/>
      <c r="C3" s="311"/>
      <c r="D3" s="311"/>
      <c r="E3" s="311"/>
    </row>
    <row r="4" spans="1:7" s="156" customFormat="1" ht="18.75" customHeight="1" x14ac:dyDescent="0.35">
      <c r="A4" s="311"/>
      <c r="B4" s="311"/>
      <c r="C4" s="311"/>
      <c r="D4" s="311"/>
      <c r="E4" s="311"/>
      <c r="F4" s="157"/>
      <c r="G4" s="157"/>
    </row>
    <row r="5" spans="1:7" s="158" customFormat="1" ht="15" customHeight="1" x14ac:dyDescent="0.25">
      <c r="A5" s="157"/>
      <c r="B5" s="157"/>
      <c r="C5" s="157"/>
      <c r="D5" s="157"/>
      <c r="F5" s="157"/>
      <c r="G5" s="157"/>
    </row>
    <row r="6" spans="1:7" s="159" customFormat="1" ht="17.399999999999999" x14ac:dyDescent="0.3">
      <c r="A6" s="312" t="s">
        <v>379</v>
      </c>
      <c r="B6" s="312"/>
      <c r="C6" s="312"/>
      <c r="D6" s="312"/>
      <c r="E6" s="312"/>
      <c r="F6" s="157"/>
      <c r="G6" s="157"/>
    </row>
    <row r="7" spans="1:7" s="160" customFormat="1" x14ac:dyDescent="0.25">
      <c r="A7" s="313" t="s">
        <v>258</v>
      </c>
      <c r="B7" s="313"/>
      <c r="C7" s="313"/>
      <c r="D7" s="313"/>
      <c r="E7" s="313"/>
      <c r="F7" s="157"/>
      <c r="G7" s="157"/>
    </row>
    <row r="9" spans="1:7" ht="14.4" thickBot="1" x14ac:dyDescent="0.3"/>
    <row r="10" spans="1:7" ht="16.2" thickBot="1" x14ac:dyDescent="0.3">
      <c r="A10" s="314" t="s">
        <v>340</v>
      </c>
      <c r="B10" s="316" t="s">
        <v>341</v>
      </c>
      <c r="C10" s="161" t="s">
        <v>342</v>
      </c>
      <c r="D10" s="162" t="s">
        <v>343</v>
      </c>
      <c r="E10" s="316" t="s">
        <v>344</v>
      </c>
    </row>
    <row r="11" spans="1:7" x14ac:dyDescent="0.25">
      <c r="A11" s="315"/>
      <c r="B11" s="317"/>
      <c r="C11" s="163" t="s">
        <v>479</v>
      </c>
      <c r="D11" s="163" t="s">
        <v>345</v>
      </c>
      <c r="E11" s="317"/>
    </row>
    <row r="12" spans="1:7" x14ac:dyDescent="0.25">
      <c r="A12" s="164">
        <v>1</v>
      </c>
      <c r="B12" s="165" t="s">
        <v>291</v>
      </c>
      <c r="C12" s="165" t="s">
        <v>293</v>
      </c>
      <c r="D12" s="165" t="s">
        <v>294</v>
      </c>
      <c r="E12" s="165" t="s">
        <v>295</v>
      </c>
    </row>
    <row r="13" spans="1:7" ht="55.2" x14ac:dyDescent="0.25">
      <c r="A13" s="165">
        <v>1</v>
      </c>
      <c r="B13" s="164" t="s">
        <v>346</v>
      </c>
      <c r="C13" s="166">
        <v>9331</v>
      </c>
      <c r="D13" s="167"/>
      <c r="E13" s="165" t="s">
        <v>347</v>
      </c>
    </row>
    <row r="14" spans="1:7" ht="15.6" x14ac:dyDescent="0.25">
      <c r="A14" s="165" t="s">
        <v>348</v>
      </c>
      <c r="B14" s="164" t="s">
        <v>349</v>
      </c>
      <c r="C14" s="166"/>
      <c r="D14" s="167"/>
      <c r="E14" s="310" t="s">
        <v>347</v>
      </c>
    </row>
    <row r="15" spans="1:7" ht="15.6" x14ac:dyDescent="0.25">
      <c r="A15" s="165" t="s">
        <v>350</v>
      </c>
      <c r="B15" s="164" t="s">
        <v>351</v>
      </c>
      <c r="C15" s="166"/>
      <c r="D15" s="167"/>
      <c r="E15" s="310"/>
    </row>
    <row r="16" spans="1:7" ht="15.6" x14ac:dyDescent="0.25">
      <c r="A16" s="165" t="s">
        <v>352</v>
      </c>
      <c r="B16" s="164" t="s">
        <v>353</v>
      </c>
      <c r="C16" s="166">
        <v>1309</v>
      </c>
      <c r="D16" s="167"/>
      <c r="E16" s="310"/>
    </row>
    <row r="17" spans="1:7" ht="15.6" x14ac:dyDescent="0.25">
      <c r="A17" s="165" t="s">
        <v>354</v>
      </c>
      <c r="B17" s="164" t="s">
        <v>355</v>
      </c>
      <c r="C17" s="166">
        <v>8022</v>
      </c>
      <c r="D17" s="167"/>
      <c r="E17" s="310"/>
      <c r="F17" s="212"/>
    </row>
    <row r="18" spans="1:7" ht="82.8" x14ac:dyDescent="0.25">
      <c r="A18" s="165" t="s">
        <v>291</v>
      </c>
      <c r="B18" s="165" t="s">
        <v>356</v>
      </c>
      <c r="C18" s="168">
        <f>'Форма 8.1 предприятие'!AB26/C13</f>
        <v>1.2175466723823813</v>
      </c>
      <c r="D18" s="169">
        <f>IF(D13=0,0,'[11]Форма 8.1 эксперты'!AE18/'Форма 8.3'!D13)</f>
        <v>0</v>
      </c>
      <c r="E18" s="165" t="s">
        <v>357</v>
      </c>
    </row>
    <row r="19" spans="1:7" ht="82.8" x14ac:dyDescent="0.25">
      <c r="A19" s="165" t="s">
        <v>292</v>
      </c>
      <c r="B19" s="165" t="s">
        <v>358</v>
      </c>
      <c r="C19" s="168">
        <f>'Форма 8.1 предприятие'!M26/C13</f>
        <v>0.56703461579680636</v>
      </c>
      <c r="D19" s="169">
        <f>IF(D13=0,0,'[11]Форма 8.1 предприятие'!P52/'Форма 8.3'!D13)</f>
        <v>0</v>
      </c>
      <c r="E19" s="165" t="s">
        <v>359</v>
      </c>
    </row>
    <row r="20" spans="1:7" ht="96.6" x14ac:dyDescent="0.25">
      <c r="A20" s="165" t="s">
        <v>293</v>
      </c>
      <c r="B20" s="165" t="s">
        <v>360</v>
      </c>
      <c r="C20" s="170">
        <v>0</v>
      </c>
      <c r="D20" s="171" t="str">
        <f>IF(D13=0,"-",'[11]Форма 8.1 эксперты'!AF18/D13)</f>
        <v>-</v>
      </c>
      <c r="E20" s="165" t="s">
        <v>361</v>
      </c>
      <c r="F20" s="160"/>
      <c r="G20" s="160"/>
    </row>
    <row r="21" spans="1:7" ht="96.6" x14ac:dyDescent="0.25">
      <c r="A21" s="165" t="s">
        <v>294</v>
      </c>
      <c r="B21" s="165" t="s">
        <v>362</v>
      </c>
      <c r="C21" s="170">
        <v>0</v>
      </c>
      <c r="D21" s="171" t="str">
        <f>IF(D13=0,"-",'[11]Форма 8.1 эксперты'!P19/'Форма 8.3'!D13)</f>
        <v>-</v>
      </c>
      <c r="E21" s="165" t="s">
        <v>363</v>
      </c>
    </row>
    <row r="22" spans="1:7" x14ac:dyDescent="0.25">
      <c r="E22" s="172"/>
    </row>
    <row r="23" spans="1:7" x14ac:dyDescent="0.25">
      <c r="E23" s="172"/>
    </row>
    <row r="24" spans="1:7" x14ac:dyDescent="0.25">
      <c r="E24" s="172"/>
    </row>
    <row r="25" spans="1:7" ht="13.95" customHeight="1" x14ac:dyDescent="0.25">
      <c r="B25" s="173" t="s">
        <v>364</v>
      </c>
    </row>
    <row r="26" spans="1:7" x14ac:dyDescent="0.25">
      <c r="B26" s="173" t="s">
        <v>365</v>
      </c>
    </row>
  </sheetData>
  <mergeCells count="7">
    <mergeCell ref="E14:E17"/>
    <mergeCell ref="A2:E4"/>
    <mergeCell ref="A6:E6"/>
    <mergeCell ref="A7:E7"/>
    <mergeCell ref="A10:A11"/>
    <mergeCell ref="B10:B11"/>
    <mergeCell ref="E10:E11"/>
  </mergeCells>
  <pageMargins left="0.78740157480314965" right="0.39370078740157483" top="0.39370078740157483" bottom="0.39370078740157483" header="0.27559055118110237" footer="0.27559055118110237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27"/>
  <sheetViews>
    <sheetView topLeftCell="A10" zoomScaleNormal="100" zoomScaleSheetLayoutView="85" workbookViewId="0">
      <selection activeCell="D19" sqref="D19"/>
    </sheetView>
  </sheetViews>
  <sheetFormatPr defaultColWidth="9.109375" defaultRowHeight="13.8" outlineLevelCol="1" x14ac:dyDescent="0.25"/>
  <cols>
    <col min="1" max="1" width="6.5546875" style="174" customWidth="1"/>
    <col min="2" max="2" width="9.109375" style="174"/>
    <col min="3" max="3" width="73.33203125" style="174" customWidth="1"/>
    <col min="4" max="4" width="17.88671875" style="174" customWidth="1"/>
    <col min="5" max="5" width="14.88671875" style="174" hidden="1" customWidth="1" outlineLevel="1"/>
    <col min="6" max="6" width="9.109375" style="174" collapsed="1"/>
    <col min="7" max="253" width="9.109375" style="174"/>
    <col min="254" max="254" width="6.5546875" style="174" customWidth="1"/>
    <col min="255" max="255" width="9.109375" style="174"/>
    <col min="256" max="256" width="73.33203125" style="174" customWidth="1"/>
    <col min="257" max="258" width="15.6640625" style="174" customWidth="1"/>
    <col min="259" max="259" width="15.33203125" style="174" customWidth="1"/>
    <col min="260" max="260" width="24.6640625" style="174" customWidth="1"/>
    <col min="261" max="509" width="9.109375" style="174"/>
    <col min="510" max="510" width="6.5546875" style="174" customWidth="1"/>
    <col min="511" max="511" width="9.109375" style="174"/>
    <col min="512" max="512" width="73.33203125" style="174" customWidth="1"/>
    <col min="513" max="514" width="15.6640625" style="174" customWidth="1"/>
    <col min="515" max="515" width="15.33203125" style="174" customWidth="1"/>
    <col min="516" max="516" width="24.6640625" style="174" customWidth="1"/>
    <col min="517" max="765" width="9.109375" style="174"/>
    <col min="766" max="766" width="6.5546875" style="174" customWidth="1"/>
    <col min="767" max="767" width="9.109375" style="174"/>
    <col min="768" max="768" width="73.33203125" style="174" customWidth="1"/>
    <col min="769" max="770" width="15.6640625" style="174" customWidth="1"/>
    <col min="771" max="771" width="15.33203125" style="174" customWidth="1"/>
    <col min="772" max="772" width="24.6640625" style="174" customWidth="1"/>
    <col min="773" max="1021" width="9.109375" style="174"/>
    <col min="1022" max="1022" width="6.5546875" style="174" customWidth="1"/>
    <col min="1023" max="1023" width="9.109375" style="174"/>
    <col min="1024" max="1024" width="73.33203125" style="174" customWidth="1"/>
    <col min="1025" max="1026" width="15.6640625" style="174" customWidth="1"/>
    <col min="1027" max="1027" width="15.33203125" style="174" customWidth="1"/>
    <col min="1028" max="1028" width="24.6640625" style="174" customWidth="1"/>
    <col min="1029" max="1277" width="9.109375" style="174"/>
    <col min="1278" max="1278" width="6.5546875" style="174" customWidth="1"/>
    <col min="1279" max="1279" width="9.109375" style="174"/>
    <col min="1280" max="1280" width="73.33203125" style="174" customWidth="1"/>
    <col min="1281" max="1282" width="15.6640625" style="174" customWidth="1"/>
    <col min="1283" max="1283" width="15.33203125" style="174" customWidth="1"/>
    <col min="1284" max="1284" width="24.6640625" style="174" customWidth="1"/>
    <col min="1285" max="1533" width="9.109375" style="174"/>
    <col min="1534" max="1534" width="6.5546875" style="174" customWidth="1"/>
    <col min="1535" max="1535" width="9.109375" style="174"/>
    <col min="1536" max="1536" width="73.33203125" style="174" customWidth="1"/>
    <col min="1537" max="1538" width="15.6640625" style="174" customWidth="1"/>
    <col min="1539" max="1539" width="15.33203125" style="174" customWidth="1"/>
    <col min="1540" max="1540" width="24.6640625" style="174" customWidth="1"/>
    <col min="1541" max="1789" width="9.109375" style="174"/>
    <col min="1790" max="1790" width="6.5546875" style="174" customWidth="1"/>
    <col min="1791" max="1791" width="9.109375" style="174"/>
    <col min="1792" max="1792" width="73.33203125" style="174" customWidth="1"/>
    <col min="1793" max="1794" width="15.6640625" style="174" customWidth="1"/>
    <col min="1795" max="1795" width="15.33203125" style="174" customWidth="1"/>
    <col min="1796" max="1796" width="24.6640625" style="174" customWidth="1"/>
    <col min="1797" max="2045" width="9.109375" style="174"/>
    <col min="2046" max="2046" width="6.5546875" style="174" customWidth="1"/>
    <col min="2047" max="2047" width="9.109375" style="174"/>
    <col min="2048" max="2048" width="73.33203125" style="174" customWidth="1"/>
    <col min="2049" max="2050" width="15.6640625" style="174" customWidth="1"/>
    <col min="2051" max="2051" width="15.33203125" style="174" customWidth="1"/>
    <col min="2052" max="2052" width="24.6640625" style="174" customWidth="1"/>
    <col min="2053" max="2301" width="9.109375" style="174"/>
    <col min="2302" max="2302" width="6.5546875" style="174" customWidth="1"/>
    <col min="2303" max="2303" width="9.109375" style="174"/>
    <col min="2304" max="2304" width="73.33203125" style="174" customWidth="1"/>
    <col min="2305" max="2306" width="15.6640625" style="174" customWidth="1"/>
    <col min="2307" max="2307" width="15.33203125" style="174" customWidth="1"/>
    <col min="2308" max="2308" width="24.6640625" style="174" customWidth="1"/>
    <col min="2309" max="2557" width="9.109375" style="174"/>
    <col min="2558" max="2558" width="6.5546875" style="174" customWidth="1"/>
    <col min="2559" max="2559" width="9.109375" style="174"/>
    <col min="2560" max="2560" width="73.33203125" style="174" customWidth="1"/>
    <col min="2561" max="2562" width="15.6640625" style="174" customWidth="1"/>
    <col min="2563" max="2563" width="15.33203125" style="174" customWidth="1"/>
    <col min="2564" max="2564" width="24.6640625" style="174" customWidth="1"/>
    <col min="2565" max="2813" width="9.109375" style="174"/>
    <col min="2814" max="2814" width="6.5546875" style="174" customWidth="1"/>
    <col min="2815" max="2815" width="9.109375" style="174"/>
    <col min="2816" max="2816" width="73.33203125" style="174" customWidth="1"/>
    <col min="2817" max="2818" width="15.6640625" style="174" customWidth="1"/>
    <col min="2819" max="2819" width="15.33203125" style="174" customWidth="1"/>
    <col min="2820" max="2820" width="24.6640625" style="174" customWidth="1"/>
    <col min="2821" max="3069" width="9.109375" style="174"/>
    <col min="3070" max="3070" width="6.5546875" style="174" customWidth="1"/>
    <col min="3071" max="3071" width="9.109375" style="174"/>
    <col min="3072" max="3072" width="73.33203125" style="174" customWidth="1"/>
    <col min="3073" max="3074" width="15.6640625" style="174" customWidth="1"/>
    <col min="3075" max="3075" width="15.33203125" style="174" customWidth="1"/>
    <col min="3076" max="3076" width="24.6640625" style="174" customWidth="1"/>
    <col min="3077" max="3325" width="9.109375" style="174"/>
    <col min="3326" max="3326" width="6.5546875" style="174" customWidth="1"/>
    <col min="3327" max="3327" width="9.109375" style="174"/>
    <col min="3328" max="3328" width="73.33203125" style="174" customWidth="1"/>
    <col min="3329" max="3330" width="15.6640625" style="174" customWidth="1"/>
    <col min="3331" max="3331" width="15.33203125" style="174" customWidth="1"/>
    <col min="3332" max="3332" width="24.6640625" style="174" customWidth="1"/>
    <col min="3333" max="3581" width="9.109375" style="174"/>
    <col min="3582" max="3582" width="6.5546875" style="174" customWidth="1"/>
    <col min="3583" max="3583" width="9.109375" style="174"/>
    <col min="3584" max="3584" width="73.33203125" style="174" customWidth="1"/>
    <col min="3585" max="3586" width="15.6640625" style="174" customWidth="1"/>
    <col min="3587" max="3587" width="15.33203125" style="174" customWidth="1"/>
    <col min="3588" max="3588" width="24.6640625" style="174" customWidth="1"/>
    <col min="3589" max="3837" width="9.109375" style="174"/>
    <col min="3838" max="3838" width="6.5546875" style="174" customWidth="1"/>
    <col min="3839" max="3839" width="9.109375" style="174"/>
    <col min="3840" max="3840" width="73.33203125" style="174" customWidth="1"/>
    <col min="3841" max="3842" width="15.6640625" style="174" customWidth="1"/>
    <col min="3843" max="3843" width="15.33203125" style="174" customWidth="1"/>
    <col min="3844" max="3844" width="24.6640625" style="174" customWidth="1"/>
    <col min="3845" max="4093" width="9.109375" style="174"/>
    <col min="4094" max="4094" width="6.5546875" style="174" customWidth="1"/>
    <col min="4095" max="4095" width="9.109375" style="174"/>
    <col min="4096" max="4096" width="73.33203125" style="174" customWidth="1"/>
    <col min="4097" max="4098" width="15.6640625" style="174" customWidth="1"/>
    <col min="4099" max="4099" width="15.33203125" style="174" customWidth="1"/>
    <col min="4100" max="4100" width="24.6640625" style="174" customWidth="1"/>
    <col min="4101" max="4349" width="9.109375" style="174"/>
    <col min="4350" max="4350" width="6.5546875" style="174" customWidth="1"/>
    <col min="4351" max="4351" width="9.109375" style="174"/>
    <col min="4352" max="4352" width="73.33203125" style="174" customWidth="1"/>
    <col min="4353" max="4354" width="15.6640625" style="174" customWidth="1"/>
    <col min="4355" max="4355" width="15.33203125" style="174" customWidth="1"/>
    <col min="4356" max="4356" width="24.6640625" style="174" customWidth="1"/>
    <col min="4357" max="4605" width="9.109375" style="174"/>
    <col min="4606" max="4606" width="6.5546875" style="174" customWidth="1"/>
    <col min="4607" max="4607" width="9.109375" style="174"/>
    <col min="4608" max="4608" width="73.33203125" style="174" customWidth="1"/>
    <col min="4609" max="4610" width="15.6640625" style="174" customWidth="1"/>
    <col min="4611" max="4611" width="15.33203125" style="174" customWidth="1"/>
    <col min="4612" max="4612" width="24.6640625" style="174" customWidth="1"/>
    <col min="4613" max="4861" width="9.109375" style="174"/>
    <col min="4862" max="4862" width="6.5546875" style="174" customWidth="1"/>
    <col min="4863" max="4863" width="9.109375" style="174"/>
    <col min="4864" max="4864" width="73.33203125" style="174" customWidth="1"/>
    <col min="4865" max="4866" width="15.6640625" style="174" customWidth="1"/>
    <col min="4867" max="4867" width="15.33203125" style="174" customWidth="1"/>
    <col min="4868" max="4868" width="24.6640625" style="174" customWidth="1"/>
    <col min="4869" max="5117" width="9.109375" style="174"/>
    <col min="5118" max="5118" width="6.5546875" style="174" customWidth="1"/>
    <col min="5119" max="5119" width="9.109375" style="174"/>
    <col min="5120" max="5120" width="73.33203125" style="174" customWidth="1"/>
    <col min="5121" max="5122" width="15.6640625" style="174" customWidth="1"/>
    <col min="5123" max="5123" width="15.33203125" style="174" customWidth="1"/>
    <col min="5124" max="5124" width="24.6640625" style="174" customWidth="1"/>
    <col min="5125" max="5373" width="9.109375" style="174"/>
    <col min="5374" max="5374" width="6.5546875" style="174" customWidth="1"/>
    <col min="5375" max="5375" width="9.109375" style="174"/>
    <col min="5376" max="5376" width="73.33203125" style="174" customWidth="1"/>
    <col min="5377" max="5378" width="15.6640625" style="174" customWidth="1"/>
    <col min="5379" max="5379" width="15.33203125" style="174" customWidth="1"/>
    <col min="5380" max="5380" width="24.6640625" style="174" customWidth="1"/>
    <col min="5381" max="5629" width="9.109375" style="174"/>
    <col min="5630" max="5630" width="6.5546875" style="174" customWidth="1"/>
    <col min="5631" max="5631" width="9.109375" style="174"/>
    <col min="5632" max="5632" width="73.33203125" style="174" customWidth="1"/>
    <col min="5633" max="5634" width="15.6640625" style="174" customWidth="1"/>
    <col min="5635" max="5635" width="15.33203125" style="174" customWidth="1"/>
    <col min="5636" max="5636" width="24.6640625" style="174" customWidth="1"/>
    <col min="5637" max="5885" width="9.109375" style="174"/>
    <col min="5886" max="5886" width="6.5546875" style="174" customWidth="1"/>
    <col min="5887" max="5887" width="9.109375" style="174"/>
    <col min="5888" max="5888" width="73.33203125" style="174" customWidth="1"/>
    <col min="5889" max="5890" width="15.6640625" style="174" customWidth="1"/>
    <col min="5891" max="5891" width="15.33203125" style="174" customWidth="1"/>
    <col min="5892" max="5892" width="24.6640625" style="174" customWidth="1"/>
    <col min="5893" max="6141" width="9.109375" style="174"/>
    <col min="6142" max="6142" width="6.5546875" style="174" customWidth="1"/>
    <col min="6143" max="6143" width="9.109375" style="174"/>
    <col min="6144" max="6144" width="73.33203125" style="174" customWidth="1"/>
    <col min="6145" max="6146" width="15.6640625" style="174" customWidth="1"/>
    <col min="6147" max="6147" width="15.33203125" style="174" customWidth="1"/>
    <col min="6148" max="6148" width="24.6640625" style="174" customWidth="1"/>
    <col min="6149" max="6397" width="9.109375" style="174"/>
    <col min="6398" max="6398" width="6.5546875" style="174" customWidth="1"/>
    <col min="6399" max="6399" width="9.109375" style="174"/>
    <col min="6400" max="6400" width="73.33203125" style="174" customWidth="1"/>
    <col min="6401" max="6402" width="15.6640625" style="174" customWidth="1"/>
    <col min="6403" max="6403" width="15.33203125" style="174" customWidth="1"/>
    <col min="6404" max="6404" width="24.6640625" style="174" customWidth="1"/>
    <col min="6405" max="6653" width="9.109375" style="174"/>
    <col min="6654" max="6654" width="6.5546875" style="174" customWidth="1"/>
    <col min="6655" max="6655" width="9.109375" style="174"/>
    <col min="6656" max="6656" width="73.33203125" style="174" customWidth="1"/>
    <col min="6657" max="6658" width="15.6640625" style="174" customWidth="1"/>
    <col min="6659" max="6659" width="15.33203125" style="174" customWidth="1"/>
    <col min="6660" max="6660" width="24.6640625" style="174" customWidth="1"/>
    <col min="6661" max="6909" width="9.109375" style="174"/>
    <col min="6910" max="6910" width="6.5546875" style="174" customWidth="1"/>
    <col min="6911" max="6911" width="9.109375" style="174"/>
    <col min="6912" max="6912" width="73.33203125" style="174" customWidth="1"/>
    <col min="6913" max="6914" width="15.6640625" style="174" customWidth="1"/>
    <col min="6915" max="6915" width="15.33203125" style="174" customWidth="1"/>
    <col min="6916" max="6916" width="24.6640625" style="174" customWidth="1"/>
    <col min="6917" max="7165" width="9.109375" style="174"/>
    <col min="7166" max="7166" width="6.5546875" style="174" customWidth="1"/>
    <col min="7167" max="7167" width="9.109375" style="174"/>
    <col min="7168" max="7168" width="73.33203125" style="174" customWidth="1"/>
    <col min="7169" max="7170" width="15.6640625" style="174" customWidth="1"/>
    <col min="7171" max="7171" width="15.33203125" style="174" customWidth="1"/>
    <col min="7172" max="7172" width="24.6640625" style="174" customWidth="1"/>
    <col min="7173" max="7421" width="9.109375" style="174"/>
    <col min="7422" max="7422" width="6.5546875" style="174" customWidth="1"/>
    <col min="7423" max="7423" width="9.109375" style="174"/>
    <col min="7424" max="7424" width="73.33203125" style="174" customWidth="1"/>
    <col min="7425" max="7426" width="15.6640625" style="174" customWidth="1"/>
    <col min="7427" max="7427" width="15.33203125" style="174" customWidth="1"/>
    <col min="7428" max="7428" width="24.6640625" style="174" customWidth="1"/>
    <col min="7429" max="7677" width="9.109375" style="174"/>
    <col min="7678" max="7678" width="6.5546875" style="174" customWidth="1"/>
    <col min="7679" max="7679" width="9.109375" style="174"/>
    <col min="7680" max="7680" width="73.33203125" style="174" customWidth="1"/>
    <col min="7681" max="7682" width="15.6640625" style="174" customWidth="1"/>
    <col min="7683" max="7683" width="15.33203125" style="174" customWidth="1"/>
    <col min="7684" max="7684" width="24.6640625" style="174" customWidth="1"/>
    <col min="7685" max="7933" width="9.109375" style="174"/>
    <col min="7934" max="7934" width="6.5546875" style="174" customWidth="1"/>
    <col min="7935" max="7935" width="9.109375" style="174"/>
    <col min="7936" max="7936" width="73.33203125" style="174" customWidth="1"/>
    <col min="7937" max="7938" width="15.6640625" style="174" customWidth="1"/>
    <col min="7939" max="7939" width="15.33203125" style="174" customWidth="1"/>
    <col min="7940" max="7940" width="24.6640625" style="174" customWidth="1"/>
    <col min="7941" max="8189" width="9.109375" style="174"/>
    <col min="8190" max="8190" width="6.5546875" style="174" customWidth="1"/>
    <col min="8191" max="8191" width="9.109375" style="174"/>
    <col min="8192" max="8192" width="73.33203125" style="174" customWidth="1"/>
    <col min="8193" max="8194" width="15.6640625" style="174" customWidth="1"/>
    <col min="8195" max="8195" width="15.33203125" style="174" customWidth="1"/>
    <col min="8196" max="8196" width="24.6640625" style="174" customWidth="1"/>
    <col min="8197" max="8445" width="9.109375" style="174"/>
    <col min="8446" max="8446" width="6.5546875" style="174" customWidth="1"/>
    <col min="8447" max="8447" width="9.109375" style="174"/>
    <col min="8448" max="8448" width="73.33203125" style="174" customWidth="1"/>
    <col min="8449" max="8450" width="15.6640625" style="174" customWidth="1"/>
    <col min="8451" max="8451" width="15.33203125" style="174" customWidth="1"/>
    <col min="8452" max="8452" width="24.6640625" style="174" customWidth="1"/>
    <col min="8453" max="8701" width="9.109375" style="174"/>
    <col min="8702" max="8702" width="6.5546875" style="174" customWidth="1"/>
    <col min="8703" max="8703" width="9.109375" style="174"/>
    <col min="8704" max="8704" width="73.33203125" style="174" customWidth="1"/>
    <col min="8705" max="8706" width="15.6640625" style="174" customWidth="1"/>
    <col min="8707" max="8707" width="15.33203125" style="174" customWidth="1"/>
    <col min="8708" max="8708" width="24.6640625" style="174" customWidth="1"/>
    <col min="8709" max="8957" width="9.109375" style="174"/>
    <col min="8958" max="8958" width="6.5546875" style="174" customWidth="1"/>
    <col min="8959" max="8959" width="9.109375" style="174"/>
    <col min="8960" max="8960" width="73.33203125" style="174" customWidth="1"/>
    <col min="8961" max="8962" width="15.6640625" style="174" customWidth="1"/>
    <col min="8963" max="8963" width="15.33203125" style="174" customWidth="1"/>
    <col min="8964" max="8964" width="24.6640625" style="174" customWidth="1"/>
    <col min="8965" max="9213" width="9.109375" style="174"/>
    <col min="9214" max="9214" width="6.5546875" style="174" customWidth="1"/>
    <col min="9215" max="9215" width="9.109375" style="174"/>
    <col min="9216" max="9216" width="73.33203125" style="174" customWidth="1"/>
    <col min="9217" max="9218" width="15.6640625" style="174" customWidth="1"/>
    <col min="9219" max="9219" width="15.33203125" style="174" customWidth="1"/>
    <col min="9220" max="9220" width="24.6640625" style="174" customWidth="1"/>
    <col min="9221" max="9469" width="9.109375" style="174"/>
    <col min="9470" max="9470" width="6.5546875" style="174" customWidth="1"/>
    <col min="9471" max="9471" width="9.109375" style="174"/>
    <col min="9472" max="9472" width="73.33203125" style="174" customWidth="1"/>
    <col min="9473" max="9474" width="15.6640625" style="174" customWidth="1"/>
    <col min="9475" max="9475" width="15.33203125" style="174" customWidth="1"/>
    <col min="9476" max="9476" width="24.6640625" style="174" customWidth="1"/>
    <col min="9477" max="9725" width="9.109375" style="174"/>
    <col min="9726" max="9726" width="6.5546875" style="174" customWidth="1"/>
    <col min="9727" max="9727" width="9.109375" style="174"/>
    <col min="9728" max="9728" width="73.33203125" style="174" customWidth="1"/>
    <col min="9729" max="9730" width="15.6640625" style="174" customWidth="1"/>
    <col min="9731" max="9731" width="15.33203125" style="174" customWidth="1"/>
    <col min="9732" max="9732" width="24.6640625" style="174" customWidth="1"/>
    <col min="9733" max="9981" width="9.109375" style="174"/>
    <col min="9982" max="9982" width="6.5546875" style="174" customWidth="1"/>
    <col min="9983" max="9983" width="9.109375" style="174"/>
    <col min="9984" max="9984" width="73.33203125" style="174" customWidth="1"/>
    <col min="9985" max="9986" width="15.6640625" style="174" customWidth="1"/>
    <col min="9987" max="9987" width="15.33203125" style="174" customWidth="1"/>
    <col min="9988" max="9988" width="24.6640625" style="174" customWidth="1"/>
    <col min="9989" max="10237" width="9.109375" style="174"/>
    <col min="10238" max="10238" width="6.5546875" style="174" customWidth="1"/>
    <col min="10239" max="10239" width="9.109375" style="174"/>
    <col min="10240" max="10240" width="73.33203125" style="174" customWidth="1"/>
    <col min="10241" max="10242" width="15.6640625" style="174" customWidth="1"/>
    <col min="10243" max="10243" width="15.33203125" style="174" customWidth="1"/>
    <col min="10244" max="10244" width="24.6640625" style="174" customWidth="1"/>
    <col min="10245" max="10493" width="9.109375" style="174"/>
    <col min="10494" max="10494" width="6.5546875" style="174" customWidth="1"/>
    <col min="10495" max="10495" width="9.109375" style="174"/>
    <col min="10496" max="10496" width="73.33203125" style="174" customWidth="1"/>
    <col min="10497" max="10498" width="15.6640625" style="174" customWidth="1"/>
    <col min="10499" max="10499" width="15.33203125" style="174" customWidth="1"/>
    <col min="10500" max="10500" width="24.6640625" style="174" customWidth="1"/>
    <col min="10501" max="10749" width="9.109375" style="174"/>
    <col min="10750" max="10750" width="6.5546875" style="174" customWidth="1"/>
    <col min="10751" max="10751" width="9.109375" style="174"/>
    <col min="10752" max="10752" width="73.33203125" style="174" customWidth="1"/>
    <col min="10753" max="10754" width="15.6640625" style="174" customWidth="1"/>
    <col min="10755" max="10755" width="15.33203125" style="174" customWidth="1"/>
    <col min="10756" max="10756" width="24.6640625" style="174" customWidth="1"/>
    <col min="10757" max="11005" width="9.109375" style="174"/>
    <col min="11006" max="11006" width="6.5546875" style="174" customWidth="1"/>
    <col min="11007" max="11007" width="9.109375" style="174"/>
    <col min="11008" max="11008" width="73.33203125" style="174" customWidth="1"/>
    <col min="11009" max="11010" width="15.6640625" style="174" customWidth="1"/>
    <col min="11011" max="11011" width="15.33203125" style="174" customWidth="1"/>
    <col min="11012" max="11012" width="24.6640625" style="174" customWidth="1"/>
    <col min="11013" max="11261" width="9.109375" style="174"/>
    <col min="11262" max="11262" width="6.5546875" style="174" customWidth="1"/>
    <col min="11263" max="11263" width="9.109375" style="174"/>
    <col min="11264" max="11264" width="73.33203125" style="174" customWidth="1"/>
    <col min="11265" max="11266" width="15.6640625" style="174" customWidth="1"/>
    <col min="11267" max="11267" width="15.33203125" style="174" customWidth="1"/>
    <col min="11268" max="11268" width="24.6640625" style="174" customWidth="1"/>
    <col min="11269" max="11517" width="9.109375" style="174"/>
    <col min="11518" max="11518" width="6.5546875" style="174" customWidth="1"/>
    <col min="11519" max="11519" width="9.109375" style="174"/>
    <col min="11520" max="11520" width="73.33203125" style="174" customWidth="1"/>
    <col min="11521" max="11522" width="15.6640625" style="174" customWidth="1"/>
    <col min="11523" max="11523" width="15.33203125" style="174" customWidth="1"/>
    <col min="11524" max="11524" width="24.6640625" style="174" customWidth="1"/>
    <col min="11525" max="11773" width="9.109375" style="174"/>
    <col min="11774" max="11774" width="6.5546875" style="174" customWidth="1"/>
    <col min="11775" max="11775" width="9.109375" style="174"/>
    <col min="11776" max="11776" width="73.33203125" style="174" customWidth="1"/>
    <col min="11777" max="11778" width="15.6640625" style="174" customWidth="1"/>
    <col min="11779" max="11779" width="15.33203125" style="174" customWidth="1"/>
    <col min="11780" max="11780" width="24.6640625" style="174" customWidth="1"/>
    <col min="11781" max="12029" width="9.109375" style="174"/>
    <col min="12030" max="12030" width="6.5546875" style="174" customWidth="1"/>
    <col min="12031" max="12031" width="9.109375" style="174"/>
    <col min="12032" max="12032" width="73.33203125" style="174" customWidth="1"/>
    <col min="12033" max="12034" width="15.6640625" style="174" customWidth="1"/>
    <col min="12035" max="12035" width="15.33203125" style="174" customWidth="1"/>
    <col min="12036" max="12036" width="24.6640625" style="174" customWidth="1"/>
    <col min="12037" max="12285" width="9.109375" style="174"/>
    <col min="12286" max="12286" width="6.5546875" style="174" customWidth="1"/>
    <col min="12287" max="12287" width="9.109375" style="174"/>
    <col min="12288" max="12288" width="73.33203125" style="174" customWidth="1"/>
    <col min="12289" max="12290" width="15.6640625" style="174" customWidth="1"/>
    <col min="12291" max="12291" width="15.33203125" style="174" customWidth="1"/>
    <col min="12292" max="12292" width="24.6640625" style="174" customWidth="1"/>
    <col min="12293" max="12541" width="9.109375" style="174"/>
    <col min="12542" max="12542" width="6.5546875" style="174" customWidth="1"/>
    <col min="12543" max="12543" width="9.109375" style="174"/>
    <col min="12544" max="12544" width="73.33203125" style="174" customWidth="1"/>
    <col min="12545" max="12546" width="15.6640625" style="174" customWidth="1"/>
    <col min="12547" max="12547" width="15.33203125" style="174" customWidth="1"/>
    <col min="12548" max="12548" width="24.6640625" style="174" customWidth="1"/>
    <col min="12549" max="12797" width="9.109375" style="174"/>
    <col min="12798" max="12798" width="6.5546875" style="174" customWidth="1"/>
    <col min="12799" max="12799" width="9.109375" style="174"/>
    <col min="12800" max="12800" width="73.33203125" style="174" customWidth="1"/>
    <col min="12801" max="12802" width="15.6640625" style="174" customWidth="1"/>
    <col min="12803" max="12803" width="15.33203125" style="174" customWidth="1"/>
    <col min="12804" max="12804" width="24.6640625" style="174" customWidth="1"/>
    <col min="12805" max="13053" width="9.109375" style="174"/>
    <col min="13054" max="13054" width="6.5546875" style="174" customWidth="1"/>
    <col min="13055" max="13055" width="9.109375" style="174"/>
    <col min="13056" max="13056" width="73.33203125" style="174" customWidth="1"/>
    <col min="13057" max="13058" width="15.6640625" style="174" customWidth="1"/>
    <col min="13059" max="13059" width="15.33203125" style="174" customWidth="1"/>
    <col min="13060" max="13060" width="24.6640625" style="174" customWidth="1"/>
    <col min="13061" max="13309" width="9.109375" style="174"/>
    <col min="13310" max="13310" width="6.5546875" style="174" customWidth="1"/>
    <col min="13311" max="13311" width="9.109375" style="174"/>
    <col min="13312" max="13312" width="73.33203125" style="174" customWidth="1"/>
    <col min="13313" max="13314" width="15.6640625" style="174" customWidth="1"/>
    <col min="13315" max="13315" width="15.33203125" style="174" customWidth="1"/>
    <col min="13316" max="13316" width="24.6640625" style="174" customWidth="1"/>
    <col min="13317" max="13565" width="9.109375" style="174"/>
    <col min="13566" max="13566" width="6.5546875" style="174" customWidth="1"/>
    <col min="13567" max="13567" width="9.109375" style="174"/>
    <col min="13568" max="13568" width="73.33203125" style="174" customWidth="1"/>
    <col min="13569" max="13570" width="15.6640625" style="174" customWidth="1"/>
    <col min="13571" max="13571" width="15.33203125" style="174" customWidth="1"/>
    <col min="13572" max="13572" width="24.6640625" style="174" customWidth="1"/>
    <col min="13573" max="13821" width="9.109375" style="174"/>
    <col min="13822" max="13822" width="6.5546875" style="174" customWidth="1"/>
    <col min="13823" max="13823" width="9.109375" style="174"/>
    <col min="13824" max="13824" width="73.33203125" style="174" customWidth="1"/>
    <col min="13825" max="13826" width="15.6640625" style="174" customWidth="1"/>
    <col min="13827" max="13827" width="15.33203125" style="174" customWidth="1"/>
    <col min="13828" max="13828" width="24.6640625" style="174" customWidth="1"/>
    <col min="13829" max="14077" width="9.109375" style="174"/>
    <col min="14078" max="14078" width="6.5546875" style="174" customWidth="1"/>
    <col min="14079" max="14079" width="9.109375" style="174"/>
    <col min="14080" max="14080" width="73.33203125" style="174" customWidth="1"/>
    <col min="14081" max="14082" width="15.6640625" style="174" customWidth="1"/>
    <col min="14083" max="14083" width="15.33203125" style="174" customWidth="1"/>
    <col min="14084" max="14084" width="24.6640625" style="174" customWidth="1"/>
    <col min="14085" max="14333" width="9.109375" style="174"/>
    <col min="14334" max="14334" width="6.5546875" style="174" customWidth="1"/>
    <col min="14335" max="14335" width="9.109375" style="174"/>
    <col min="14336" max="14336" width="73.33203125" style="174" customWidth="1"/>
    <col min="14337" max="14338" width="15.6640625" style="174" customWidth="1"/>
    <col min="14339" max="14339" width="15.33203125" style="174" customWidth="1"/>
    <col min="14340" max="14340" width="24.6640625" style="174" customWidth="1"/>
    <col min="14341" max="14589" width="9.109375" style="174"/>
    <col min="14590" max="14590" width="6.5546875" style="174" customWidth="1"/>
    <col min="14591" max="14591" width="9.109375" style="174"/>
    <col min="14592" max="14592" width="73.33203125" style="174" customWidth="1"/>
    <col min="14593" max="14594" width="15.6640625" style="174" customWidth="1"/>
    <col min="14595" max="14595" width="15.33203125" style="174" customWidth="1"/>
    <col min="14596" max="14596" width="24.6640625" style="174" customWidth="1"/>
    <col min="14597" max="14845" width="9.109375" style="174"/>
    <col min="14846" max="14846" width="6.5546875" style="174" customWidth="1"/>
    <col min="14847" max="14847" width="9.109375" style="174"/>
    <col min="14848" max="14848" width="73.33203125" style="174" customWidth="1"/>
    <col min="14849" max="14850" width="15.6640625" style="174" customWidth="1"/>
    <col min="14851" max="14851" width="15.33203125" style="174" customWidth="1"/>
    <col min="14852" max="14852" width="24.6640625" style="174" customWidth="1"/>
    <col min="14853" max="15101" width="9.109375" style="174"/>
    <col min="15102" max="15102" width="6.5546875" style="174" customWidth="1"/>
    <col min="15103" max="15103" width="9.109375" style="174"/>
    <col min="15104" max="15104" width="73.33203125" style="174" customWidth="1"/>
    <col min="15105" max="15106" width="15.6640625" style="174" customWidth="1"/>
    <col min="15107" max="15107" width="15.33203125" style="174" customWidth="1"/>
    <col min="15108" max="15108" width="24.6640625" style="174" customWidth="1"/>
    <col min="15109" max="15357" width="9.109375" style="174"/>
    <col min="15358" max="15358" width="6.5546875" style="174" customWidth="1"/>
    <col min="15359" max="15359" width="9.109375" style="174"/>
    <col min="15360" max="15360" width="73.33203125" style="174" customWidth="1"/>
    <col min="15361" max="15362" width="15.6640625" style="174" customWidth="1"/>
    <col min="15363" max="15363" width="15.33203125" style="174" customWidth="1"/>
    <col min="15364" max="15364" width="24.6640625" style="174" customWidth="1"/>
    <col min="15365" max="15613" width="9.109375" style="174"/>
    <col min="15614" max="15614" width="6.5546875" style="174" customWidth="1"/>
    <col min="15615" max="15615" width="9.109375" style="174"/>
    <col min="15616" max="15616" width="73.33203125" style="174" customWidth="1"/>
    <col min="15617" max="15618" width="15.6640625" style="174" customWidth="1"/>
    <col min="15619" max="15619" width="15.33203125" style="174" customWidth="1"/>
    <col min="15620" max="15620" width="24.6640625" style="174" customWidth="1"/>
    <col min="15621" max="15869" width="9.109375" style="174"/>
    <col min="15870" max="15870" width="6.5546875" style="174" customWidth="1"/>
    <col min="15871" max="15871" width="9.109375" style="174"/>
    <col min="15872" max="15872" width="73.33203125" style="174" customWidth="1"/>
    <col min="15873" max="15874" width="15.6640625" style="174" customWidth="1"/>
    <col min="15875" max="15875" width="15.33203125" style="174" customWidth="1"/>
    <col min="15876" max="15876" width="24.6640625" style="174" customWidth="1"/>
    <col min="15877" max="16125" width="9.109375" style="174"/>
    <col min="16126" max="16126" width="6.5546875" style="174" customWidth="1"/>
    <col min="16127" max="16127" width="9.109375" style="174"/>
    <col min="16128" max="16128" width="73.33203125" style="174" customWidth="1"/>
    <col min="16129" max="16130" width="15.6640625" style="174" customWidth="1"/>
    <col min="16131" max="16131" width="15.33203125" style="174" customWidth="1"/>
    <col min="16132" max="16132" width="24.6640625" style="174" customWidth="1"/>
    <col min="16133" max="16384" width="9.109375" style="174"/>
  </cols>
  <sheetData>
    <row r="1" spans="1:5" ht="14.25" customHeight="1" x14ac:dyDescent="0.25">
      <c r="A1" s="333" t="s">
        <v>481</v>
      </c>
      <c r="B1" s="333"/>
      <c r="C1" s="333"/>
      <c r="D1" s="333"/>
    </row>
    <row r="2" spans="1:5" ht="30.6" customHeight="1" x14ac:dyDescent="0.25">
      <c r="A2" s="333"/>
      <c r="B2" s="333"/>
      <c r="C2" s="333"/>
      <c r="D2" s="333"/>
    </row>
    <row r="3" spans="1:5" x14ac:dyDescent="0.25">
      <c r="A3" s="334" t="s">
        <v>490</v>
      </c>
      <c r="B3" s="334"/>
      <c r="C3" s="334"/>
      <c r="D3" s="334"/>
    </row>
    <row r="4" spans="1:5" x14ac:dyDescent="0.25">
      <c r="A4" s="175"/>
      <c r="B4" s="176"/>
      <c r="C4" s="176"/>
      <c r="D4" s="177" t="s">
        <v>366</v>
      </c>
      <c r="E4" s="177"/>
    </row>
    <row r="5" spans="1:5" ht="45" customHeight="1" thickBot="1" x14ac:dyDescent="0.3">
      <c r="A5" s="325" t="s">
        <v>482</v>
      </c>
      <c r="B5" s="326"/>
      <c r="C5" s="326"/>
      <c r="D5" s="326"/>
      <c r="E5" s="326"/>
    </row>
    <row r="6" spans="1:5" ht="51" customHeight="1" thickBot="1" x14ac:dyDescent="0.3">
      <c r="A6" s="178" t="s">
        <v>340</v>
      </c>
      <c r="B6" s="327" t="s">
        <v>122</v>
      </c>
      <c r="C6" s="327"/>
      <c r="D6" s="161" t="s">
        <v>342</v>
      </c>
      <c r="E6" s="162" t="s">
        <v>343</v>
      </c>
    </row>
    <row r="7" spans="1:5" x14ac:dyDescent="0.25">
      <c r="A7" s="179">
        <v>1</v>
      </c>
      <c r="B7" s="328">
        <v>2</v>
      </c>
      <c r="C7" s="328"/>
      <c r="D7" s="180">
        <v>3</v>
      </c>
      <c r="E7" s="180">
        <v>4</v>
      </c>
    </row>
    <row r="8" spans="1:5" ht="73.5" customHeight="1" thickBot="1" x14ac:dyDescent="0.3">
      <c r="A8" s="181">
        <v>1</v>
      </c>
      <c r="B8" s="320" t="s">
        <v>367</v>
      </c>
      <c r="C8" s="320"/>
      <c r="D8" s="182" t="s">
        <v>491</v>
      </c>
      <c r="E8" s="183"/>
    </row>
    <row r="9" spans="1:5" ht="87.75" customHeight="1" thickBot="1" x14ac:dyDescent="0.3">
      <c r="A9" s="181">
        <v>2</v>
      </c>
      <c r="B9" s="320" t="s">
        <v>368</v>
      </c>
      <c r="C9" s="320"/>
      <c r="D9" s="184"/>
      <c r="E9" s="183"/>
    </row>
    <row r="10" spans="1:5" ht="15" customHeight="1" thickBot="1" x14ac:dyDescent="0.3">
      <c r="A10" s="321" t="s">
        <v>369</v>
      </c>
      <c r="B10" s="322"/>
      <c r="C10" s="322"/>
      <c r="D10" s="185">
        <f>MAX(1,D8-D9)</f>
        <v>155</v>
      </c>
      <c r="E10" s="186">
        <f>MAX(1,E8-E9)</f>
        <v>1</v>
      </c>
    </row>
    <row r="11" spans="1:5" ht="15" customHeight="1" thickBot="1" x14ac:dyDescent="0.3">
      <c r="A11" s="323" t="s">
        <v>370</v>
      </c>
      <c r="B11" s="324"/>
      <c r="C11" s="324"/>
      <c r="D11" s="187">
        <f>IF(D8="",1,IF(D8="0",1,D8/D10))</f>
        <v>1</v>
      </c>
      <c r="E11" s="188">
        <f>IF(E8="",1,IF(E8="0",1,E8/E10))</f>
        <v>1</v>
      </c>
    </row>
    <row r="12" spans="1:5" x14ac:dyDescent="0.25">
      <c r="A12" s="189"/>
      <c r="B12" s="190"/>
      <c r="C12" s="190"/>
      <c r="D12" s="191"/>
      <c r="E12" s="191"/>
    </row>
    <row r="13" spans="1:5" x14ac:dyDescent="0.25">
      <c r="A13" s="189"/>
      <c r="B13" s="190"/>
      <c r="C13" s="190"/>
      <c r="D13" s="191"/>
      <c r="E13" s="191"/>
    </row>
    <row r="14" spans="1:5" x14ac:dyDescent="0.25">
      <c r="A14" s="175"/>
      <c r="B14" s="176"/>
      <c r="C14" s="176"/>
      <c r="D14" s="177" t="s">
        <v>371</v>
      </c>
      <c r="E14" s="177"/>
    </row>
    <row r="15" spans="1:5" ht="44.25" customHeight="1" thickBot="1" x14ac:dyDescent="0.3">
      <c r="A15" s="325" t="s">
        <v>483</v>
      </c>
      <c r="B15" s="326"/>
      <c r="C15" s="326"/>
      <c r="D15" s="326"/>
      <c r="E15" s="326"/>
    </row>
    <row r="16" spans="1:5" ht="48" customHeight="1" x14ac:dyDescent="0.25">
      <c r="A16" s="178" t="s">
        <v>340</v>
      </c>
      <c r="B16" s="327" t="s">
        <v>122</v>
      </c>
      <c r="C16" s="327"/>
      <c r="D16" s="192" t="s">
        <v>479</v>
      </c>
      <c r="E16" s="192" t="s">
        <v>345</v>
      </c>
    </row>
    <row r="17" spans="1:5" x14ac:dyDescent="0.25">
      <c r="A17" s="179">
        <v>1</v>
      </c>
      <c r="B17" s="328">
        <v>2</v>
      </c>
      <c r="C17" s="328"/>
      <c r="D17" s="180">
        <v>3</v>
      </c>
      <c r="E17" s="180">
        <v>4</v>
      </c>
    </row>
    <row r="18" spans="1:5" ht="62.1" customHeight="1" thickBot="1" x14ac:dyDescent="0.3">
      <c r="A18" s="181">
        <v>1</v>
      </c>
      <c r="B18" s="320" t="s">
        <v>372</v>
      </c>
      <c r="C18" s="320"/>
      <c r="D18" s="184" t="s">
        <v>590</v>
      </c>
      <c r="E18" s="183"/>
    </row>
    <row r="19" spans="1:5" ht="76.349999999999994" customHeight="1" thickBot="1" x14ac:dyDescent="0.3">
      <c r="A19" s="181">
        <v>2</v>
      </c>
      <c r="B19" s="320" t="s">
        <v>373</v>
      </c>
      <c r="C19" s="320"/>
      <c r="D19" s="184" t="s">
        <v>326</v>
      </c>
      <c r="E19" s="183"/>
    </row>
    <row r="20" spans="1:5" ht="14.25" customHeight="1" thickBot="1" x14ac:dyDescent="0.3">
      <c r="A20" s="329" t="s">
        <v>374</v>
      </c>
      <c r="B20" s="330"/>
      <c r="C20" s="330"/>
      <c r="D20" s="193">
        <f>MAX(1,D18-D19)</f>
        <v>136</v>
      </c>
      <c r="E20" s="186">
        <f>MAX(1,E18-E19)</f>
        <v>1</v>
      </c>
    </row>
    <row r="21" spans="1:5" ht="15" customHeight="1" thickBot="1" x14ac:dyDescent="0.3">
      <c r="A21" s="321" t="s">
        <v>375</v>
      </c>
      <c r="B21" s="322"/>
      <c r="C21" s="322"/>
      <c r="D21" s="187">
        <f>IF(D18="",1,IF(D18="0",1,D18/D20))</f>
        <v>1</v>
      </c>
      <c r="E21" s="188">
        <f>IF(E18="",1,IF(E18="0",1,E18/E20))</f>
        <v>1</v>
      </c>
    </row>
    <row r="22" spans="1:5" x14ac:dyDescent="0.25">
      <c r="A22" s="189"/>
      <c r="B22" s="190"/>
      <c r="C22" s="190"/>
      <c r="D22" s="191"/>
      <c r="E22" s="191"/>
    </row>
    <row r="23" spans="1:5" x14ac:dyDescent="0.25">
      <c r="A23" s="189"/>
      <c r="B23" s="194"/>
      <c r="C23" s="194"/>
      <c r="D23" s="191"/>
      <c r="E23" s="191"/>
    </row>
    <row r="24" spans="1:5" x14ac:dyDescent="0.25">
      <c r="A24" s="189"/>
      <c r="B24" s="190"/>
      <c r="C24" s="190"/>
      <c r="D24" s="191"/>
      <c r="E24" s="191"/>
    </row>
    <row r="25" spans="1:5" x14ac:dyDescent="0.25">
      <c r="A25" s="189"/>
      <c r="B25" s="190"/>
      <c r="C25" s="190"/>
      <c r="D25" s="191"/>
      <c r="E25" s="191"/>
    </row>
    <row r="26" spans="1:5" ht="32.1" customHeight="1" thickBot="1" x14ac:dyDescent="0.3">
      <c r="A26" s="331" t="s">
        <v>480</v>
      </c>
      <c r="B26" s="332"/>
      <c r="C26" s="332"/>
      <c r="D26" s="332"/>
      <c r="E26" s="332"/>
    </row>
    <row r="27" spans="1:5" ht="14.4" thickBot="1" x14ac:dyDescent="0.3">
      <c r="A27" s="318" t="s">
        <v>376</v>
      </c>
      <c r="B27" s="319"/>
      <c r="C27" s="319"/>
      <c r="D27" s="195">
        <f>0.5*D11+0.5*D21</f>
        <v>1</v>
      </c>
      <c r="E27" s="188">
        <f>0.5*E11+0.5*E21</f>
        <v>1</v>
      </c>
    </row>
  </sheetData>
  <mergeCells count="18">
    <mergeCell ref="B8:C8"/>
    <mergeCell ref="A1:D2"/>
    <mergeCell ref="A3:D3"/>
    <mergeCell ref="A5:E5"/>
    <mergeCell ref="B6:C6"/>
    <mergeCell ref="B7:C7"/>
    <mergeCell ref="A27:C27"/>
    <mergeCell ref="B9:C9"/>
    <mergeCell ref="A10:C10"/>
    <mergeCell ref="A11:C11"/>
    <mergeCell ref="A15:E15"/>
    <mergeCell ref="B16:C16"/>
    <mergeCell ref="B17:C17"/>
    <mergeCell ref="B18:C18"/>
    <mergeCell ref="B19:C19"/>
    <mergeCell ref="A20:C20"/>
    <mergeCell ref="A21:C21"/>
    <mergeCell ref="A26:E26"/>
  </mergeCells>
  <conditionalFormatting sqref="D27 D10:D13 D20:D25">
    <cfRule type="cellIs" dxfId="17" priority="28" stopIfTrue="1" operator="equal">
      <formula>""""""</formula>
    </cfRule>
    <cfRule type="cellIs" dxfId="16" priority="29" stopIfTrue="1" operator="between">
      <formula>""""""</formula>
      <formula>""""""</formula>
    </cfRule>
    <cfRule type="cellIs" dxfId="15" priority="30" stopIfTrue="1" operator="equal">
      <formula>""""""</formula>
    </cfRule>
  </conditionalFormatting>
  <conditionalFormatting sqref="E12:E13 E22:E25">
    <cfRule type="cellIs" dxfId="14" priority="13" stopIfTrue="1" operator="equal">
      <formula>""""""</formula>
    </cfRule>
    <cfRule type="cellIs" dxfId="13" priority="14" stopIfTrue="1" operator="between">
      <formula>""""""</formula>
      <formula>""""""</formula>
    </cfRule>
    <cfRule type="cellIs" dxfId="12" priority="15" stopIfTrue="1" operator="equal">
      <formula>""""""</formula>
    </cfRule>
  </conditionalFormatting>
  <conditionalFormatting sqref="D8">
    <cfRule type="cellIs" dxfId="11" priority="10" stopIfTrue="1" operator="equal">
      <formula>""""""</formula>
    </cfRule>
    <cfRule type="cellIs" dxfId="10" priority="11" stopIfTrue="1" operator="between">
      <formula>""""""</formula>
      <formula>""""""</formula>
    </cfRule>
    <cfRule type="cellIs" dxfId="9" priority="12" stopIfTrue="1" operator="equal">
      <formula>""""""</formula>
    </cfRule>
  </conditionalFormatting>
  <conditionalFormatting sqref="D9">
    <cfRule type="cellIs" dxfId="8" priority="7" stopIfTrue="1" operator="equal">
      <formula>""""""</formula>
    </cfRule>
    <cfRule type="cellIs" dxfId="7" priority="8" stopIfTrue="1" operator="between">
      <formula>""""""</formula>
      <formula>""""""</formula>
    </cfRule>
    <cfRule type="cellIs" dxfId="6" priority="9" stopIfTrue="1" operator="equal">
      <formula>""""""</formula>
    </cfRule>
  </conditionalFormatting>
  <conditionalFormatting sqref="D18">
    <cfRule type="cellIs" dxfId="5" priority="4" stopIfTrue="1" operator="equal">
      <formula>""""""</formula>
    </cfRule>
    <cfRule type="cellIs" dxfId="4" priority="5" stopIfTrue="1" operator="between">
      <formula>""""""</formula>
      <formula>""""""</formula>
    </cfRule>
    <cfRule type="cellIs" dxfId="3" priority="6" stopIfTrue="1" operator="equal">
      <formula>""""""</formula>
    </cfRule>
  </conditionalFormatting>
  <conditionalFormatting sqref="D19">
    <cfRule type="cellIs" dxfId="2" priority="1" stopIfTrue="1" operator="equal">
      <formula>""""""</formula>
    </cfRule>
    <cfRule type="cellIs" dxfId="1" priority="2" stopIfTrue="1" operator="between">
      <formula>""""""</formula>
      <formula>""""""</formula>
    </cfRule>
    <cfRule type="cellIs" dxfId="0" priority="3" stopIfTrue="1" operator="equal">
      <formula>""""""</formula>
    </cfRule>
  </conditionalFormatting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4"/>
  <sheetViews>
    <sheetView topLeftCell="A7" workbookViewId="0">
      <selection activeCell="D54" sqref="D54"/>
    </sheetView>
  </sheetViews>
  <sheetFormatPr defaultColWidth="15.6640625" defaultRowHeight="15.6" x14ac:dyDescent="0.3"/>
  <cols>
    <col min="1" max="1" width="30.5546875" style="3" customWidth="1"/>
    <col min="2" max="2" width="12" style="3" customWidth="1"/>
    <col min="3" max="3" width="11.88671875" style="3" customWidth="1"/>
    <col min="4" max="4" width="10.88671875" style="3" customWidth="1"/>
    <col min="5" max="5" width="10" style="3" customWidth="1"/>
    <col min="6" max="6" width="9.88671875" style="3" customWidth="1"/>
    <col min="7" max="7" width="9.44140625" style="3" customWidth="1"/>
    <col min="8" max="8" width="9.109375" style="3" customWidth="1"/>
    <col min="9" max="9" width="9.6640625" style="3" customWidth="1"/>
    <col min="10" max="10" width="9.88671875" style="3" customWidth="1"/>
    <col min="11" max="11" width="9.109375" style="3" customWidth="1"/>
    <col min="12" max="12" width="8.33203125" style="3" customWidth="1"/>
    <col min="13" max="13" width="8.88671875" style="3" customWidth="1"/>
    <col min="14" max="16384" width="15.6640625" style="3"/>
  </cols>
  <sheetData>
    <row r="1" spans="1:13" ht="70.5" hidden="1" customHeight="1" x14ac:dyDescent="0.3">
      <c r="A1" s="338" t="s">
        <v>0</v>
      </c>
      <c r="B1" s="338"/>
      <c r="C1" s="338"/>
      <c r="D1" s="338"/>
      <c r="E1" s="338"/>
    </row>
    <row r="2" spans="1:13" ht="15.75" customHeight="1" x14ac:dyDescent="0.3">
      <c r="A2" s="28"/>
      <c r="B2" s="28"/>
      <c r="C2" s="28"/>
      <c r="D2" s="28"/>
      <c r="E2" s="28"/>
    </row>
    <row r="3" spans="1:13" ht="36.75" customHeight="1" x14ac:dyDescent="0.3">
      <c r="A3" s="350" t="s">
        <v>490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</row>
    <row r="4" spans="1:13" x14ac:dyDescent="0.3">
      <c r="A4" s="28"/>
      <c r="B4" s="28"/>
      <c r="C4" s="28"/>
      <c r="D4" s="28"/>
      <c r="E4" s="28"/>
    </row>
    <row r="5" spans="1:13" x14ac:dyDescent="0.3">
      <c r="A5" s="351" t="s">
        <v>1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</row>
    <row r="6" spans="1:13" x14ac:dyDescent="0.3">
      <c r="A6" s="28"/>
      <c r="B6" s="28"/>
      <c r="C6" s="28"/>
      <c r="D6" s="28"/>
      <c r="E6" s="28"/>
    </row>
    <row r="7" spans="1:13" ht="49.5" customHeight="1" x14ac:dyDescent="0.3">
      <c r="A7" s="350" t="s">
        <v>380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</row>
    <row r="8" spans="1:13" ht="18" customHeight="1" thickBot="1" x14ac:dyDescent="0.35">
      <c r="A8" s="346"/>
      <c r="B8" s="346"/>
      <c r="C8" s="346"/>
      <c r="D8" s="346"/>
      <c r="E8" s="346"/>
    </row>
    <row r="9" spans="1:13" ht="31.5" customHeight="1" x14ac:dyDescent="0.3">
      <c r="A9" s="92"/>
      <c r="B9" s="349" t="s">
        <v>400</v>
      </c>
      <c r="C9" s="349"/>
      <c r="D9" s="349"/>
      <c r="E9" s="349"/>
      <c r="F9" s="349" t="s">
        <v>484</v>
      </c>
      <c r="G9" s="349"/>
      <c r="H9" s="349"/>
      <c r="I9" s="349"/>
      <c r="J9" s="352" t="s">
        <v>485</v>
      </c>
      <c r="K9" s="353"/>
      <c r="L9" s="353"/>
      <c r="M9" s="354"/>
    </row>
    <row r="10" spans="1:13" ht="16.2" thickBot="1" x14ac:dyDescent="0.35">
      <c r="A10" s="91" t="s">
        <v>73</v>
      </c>
      <c r="B10" s="347" t="s">
        <v>230</v>
      </c>
      <c r="C10" s="347"/>
      <c r="D10" s="347" t="s">
        <v>231</v>
      </c>
      <c r="E10" s="347"/>
      <c r="F10" s="347" t="s">
        <v>230</v>
      </c>
      <c r="G10" s="347"/>
      <c r="H10" s="347" t="s">
        <v>231</v>
      </c>
      <c r="I10" s="347"/>
      <c r="J10" s="347" t="s">
        <v>230</v>
      </c>
      <c r="K10" s="347"/>
      <c r="L10" s="347" t="s">
        <v>231</v>
      </c>
      <c r="M10" s="355"/>
    </row>
    <row r="11" spans="1:13" x14ac:dyDescent="0.3">
      <c r="A11" s="29"/>
      <c r="B11" s="30" t="s">
        <v>232</v>
      </c>
      <c r="C11" s="30" t="s">
        <v>3</v>
      </c>
      <c r="D11" s="30" t="s">
        <v>232</v>
      </c>
      <c r="E11" s="30" t="s">
        <v>3</v>
      </c>
      <c r="F11" s="30" t="s">
        <v>232</v>
      </c>
      <c r="G11" s="30" t="s">
        <v>3</v>
      </c>
      <c r="H11" s="30" t="s">
        <v>232</v>
      </c>
      <c r="I11" s="30" t="s">
        <v>3</v>
      </c>
      <c r="J11" s="30" t="s">
        <v>232</v>
      </c>
      <c r="K11" s="30" t="s">
        <v>3</v>
      </c>
      <c r="L11" s="30" t="s">
        <v>232</v>
      </c>
      <c r="M11" s="31" t="s">
        <v>3</v>
      </c>
    </row>
    <row r="12" spans="1:13" ht="18.75" customHeight="1" x14ac:dyDescent="0.3">
      <c r="A12" s="32">
        <v>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228">
        <f>F12-B12</f>
        <v>0</v>
      </c>
      <c r="K12" s="228">
        <f>G12-C12</f>
        <v>0</v>
      </c>
      <c r="L12" s="228">
        <f>H12-D12</f>
        <v>0</v>
      </c>
      <c r="M12" s="229">
        <f>I12-E12</f>
        <v>0</v>
      </c>
    </row>
    <row r="13" spans="1:13" ht="15.75" customHeight="1" x14ac:dyDescent="0.3">
      <c r="A13" s="32">
        <v>2</v>
      </c>
      <c r="B13" s="204">
        <v>3</v>
      </c>
      <c r="C13" s="204"/>
      <c r="D13" s="84"/>
      <c r="E13" s="84"/>
      <c r="F13" s="204">
        <v>3</v>
      </c>
      <c r="G13" s="204"/>
      <c r="H13" s="84"/>
      <c r="I13" s="84"/>
      <c r="J13" s="228">
        <f t="shared" ref="J13:J14" si="0">F13-B13</f>
        <v>0</v>
      </c>
      <c r="K13" s="228">
        <f t="shared" ref="K13:K14" si="1">G13-C13</f>
        <v>0</v>
      </c>
      <c r="L13" s="244">
        <v>0</v>
      </c>
      <c r="M13" s="245">
        <f t="shared" ref="M13:M14" si="2">I13-E13</f>
        <v>0</v>
      </c>
    </row>
    <row r="14" spans="1:13" ht="15.75" customHeight="1" x14ac:dyDescent="0.3">
      <c r="A14" s="35">
        <v>3</v>
      </c>
      <c r="B14" s="204">
        <v>115</v>
      </c>
      <c r="C14" s="204">
        <v>35</v>
      </c>
      <c r="D14" s="84"/>
      <c r="E14" s="84">
        <v>15</v>
      </c>
      <c r="F14" s="204">
        <v>115</v>
      </c>
      <c r="G14" s="204">
        <v>35</v>
      </c>
      <c r="H14" s="84"/>
      <c r="I14" s="84">
        <v>15</v>
      </c>
      <c r="J14" s="228">
        <f t="shared" si="0"/>
        <v>0</v>
      </c>
      <c r="K14" s="228">
        <f t="shared" si="1"/>
        <v>0</v>
      </c>
      <c r="L14" s="246">
        <f t="shared" ref="L14" si="3">H14-D14</f>
        <v>0</v>
      </c>
      <c r="M14" s="245">
        <f t="shared" si="2"/>
        <v>0</v>
      </c>
    </row>
    <row r="15" spans="1:13" ht="16.2" thickBot="1" x14ac:dyDescent="0.35">
      <c r="A15" s="36" t="s">
        <v>233</v>
      </c>
      <c r="B15" s="348">
        <v>168</v>
      </c>
      <c r="C15" s="348"/>
      <c r="D15" s="348"/>
      <c r="E15" s="348"/>
      <c r="F15" s="348"/>
      <c r="G15" s="348"/>
      <c r="H15" s="348"/>
      <c r="I15" s="348"/>
      <c r="J15" s="360">
        <f>F15-B15</f>
        <v>-168</v>
      </c>
      <c r="K15" s="360"/>
      <c r="L15" s="360"/>
      <c r="M15" s="361"/>
    </row>
    <row r="16" spans="1:13" x14ac:dyDescent="0.3">
      <c r="A16" s="11"/>
      <c r="B16" s="11"/>
      <c r="C16" s="11"/>
      <c r="D16" s="11"/>
      <c r="E16" s="11"/>
      <c r="F16"/>
    </row>
    <row r="17" spans="1:13" x14ac:dyDescent="0.3">
      <c r="A17" s="11"/>
      <c r="B17" s="11"/>
      <c r="C17" s="11"/>
      <c r="D17" s="11"/>
      <c r="E17" s="11"/>
      <c r="F17"/>
    </row>
    <row r="18" spans="1:13" ht="15.6" customHeight="1" x14ac:dyDescent="0.3">
      <c r="A18" s="362" t="s">
        <v>381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</row>
    <row r="19" spans="1:13" ht="16.2" thickBot="1" x14ac:dyDescent="0.35">
      <c r="A19" s="339"/>
      <c r="B19" s="339"/>
      <c r="C19" s="339"/>
      <c r="D19" s="339"/>
      <c r="E19" s="28"/>
    </row>
    <row r="20" spans="1:13" ht="32.25" customHeight="1" x14ac:dyDescent="0.3">
      <c r="A20" s="340"/>
      <c r="B20" s="342" t="s">
        <v>401</v>
      </c>
      <c r="C20" s="342"/>
      <c r="D20" s="343"/>
      <c r="E20" s="342" t="s">
        <v>486</v>
      </c>
      <c r="F20" s="342"/>
      <c r="G20" s="343"/>
      <c r="H20" s="342" t="s">
        <v>485</v>
      </c>
      <c r="I20" s="342"/>
      <c r="J20" s="343"/>
    </row>
    <row r="21" spans="1:13" ht="69" x14ac:dyDescent="0.3">
      <c r="A21" s="341"/>
      <c r="B21" s="344" t="s">
        <v>234</v>
      </c>
      <c r="C21" s="345"/>
      <c r="D21" s="37" t="s">
        <v>235</v>
      </c>
      <c r="E21" s="344" t="s">
        <v>234</v>
      </c>
      <c r="F21" s="345"/>
      <c r="G21" s="37" t="s">
        <v>235</v>
      </c>
      <c r="H21" s="344" t="s">
        <v>234</v>
      </c>
      <c r="I21" s="345"/>
      <c r="J21" s="37" t="s">
        <v>235</v>
      </c>
    </row>
    <row r="22" spans="1:13" ht="41.4" x14ac:dyDescent="0.3">
      <c r="A22" s="341"/>
      <c r="B22" s="219" t="s">
        <v>236</v>
      </c>
      <c r="C22" s="219" t="s">
        <v>237</v>
      </c>
      <c r="D22" s="38"/>
      <c r="E22" s="90" t="s">
        <v>236</v>
      </c>
      <c r="F22" s="90" t="s">
        <v>237</v>
      </c>
      <c r="G22" s="38"/>
      <c r="H22" s="90" t="s">
        <v>236</v>
      </c>
      <c r="I22" s="90" t="s">
        <v>237</v>
      </c>
      <c r="J22" s="38"/>
    </row>
    <row r="23" spans="1:13" x14ac:dyDescent="0.3">
      <c r="A23" s="93" t="s">
        <v>230</v>
      </c>
      <c r="B23" s="33">
        <v>194</v>
      </c>
      <c r="C23" s="33">
        <v>1106</v>
      </c>
      <c r="D23" s="34"/>
      <c r="E23" s="33">
        <v>303</v>
      </c>
      <c r="F23" s="33">
        <v>1211</v>
      </c>
      <c r="G23" s="34"/>
      <c r="H23" s="247">
        <f>E23-B23</f>
        <v>109</v>
      </c>
      <c r="I23" s="247">
        <f>F23-C23</f>
        <v>105</v>
      </c>
      <c r="J23" s="248">
        <f>G23-D23</f>
        <v>0</v>
      </c>
    </row>
    <row r="24" spans="1:13" ht="19.5" customHeight="1" x14ac:dyDescent="0.3">
      <c r="A24" s="94" t="s">
        <v>241</v>
      </c>
      <c r="B24" s="33">
        <v>131</v>
      </c>
      <c r="C24" s="33">
        <v>505</v>
      </c>
      <c r="D24" s="34">
        <v>4</v>
      </c>
      <c r="E24" s="33">
        <v>380</v>
      </c>
      <c r="F24" s="33">
        <v>263</v>
      </c>
      <c r="G24" s="34"/>
      <c r="H24" s="247">
        <f t="shared" ref="H24:H26" si="4">E24-B24</f>
        <v>249</v>
      </c>
      <c r="I24" s="247">
        <f t="shared" ref="I24:I26" si="5">F24-C24</f>
        <v>-242</v>
      </c>
      <c r="J24" s="248">
        <f t="shared" ref="J24:J26" si="6">G24-D24</f>
        <v>-4</v>
      </c>
    </row>
    <row r="25" spans="1:13" x14ac:dyDescent="0.3">
      <c r="A25" s="93" t="s">
        <v>231</v>
      </c>
      <c r="B25" s="33">
        <v>2844</v>
      </c>
      <c r="C25" s="33">
        <v>3348</v>
      </c>
      <c r="D25" s="34">
        <v>1140</v>
      </c>
      <c r="E25" s="33">
        <v>3086</v>
      </c>
      <c r="F25" s="33">
        <v>2944</v>
      </c>
      <c r="G25" s="34">
        <v>1140</v>
      </c>
      <c r="H25" s="247">
        <f t="shared" si="4"/>
        <v>242</v>
      </c>
      <c r="I25" s="247">
        <f t="shared" si="5"/>
        <v>-404</v>
      </c>
      <c r="J25" s="248">
        <f t="shared" si="6"/>
        <v>0</v>
      </c>
    </row>
    <row r="26" spans="1:13" x14ac:dyDescent="0.3">
      <c r="A26" s="93" t="s">
        <v>238</v>
      </c>
      <c r="B26" s="33"/>
      <c r="C26" s="33"/>
      <c r="D26" s="34"/>
      <c r="E26" s="33"/>
      <c r="F26" s="33"/>
      <c r="G26" s="34"/>
      <c r="H26" s="247">
        <f t="shared" si="4"/>
        <v>0</v>
      </c>
      <c r="I26" s="247">
        <f t="shared" si="5"/>
        <v>0</v>
      </c>
      <c r="J26" s="248">
        <f t="shared" si="6"/>
        <v>0</v>
      </c>
    </row>
    <row r="27" spans="1:13" ht="16.2" thickBot="1" x14ac:dyDescent="0.35">
      <c r="A27" s="95" t="s">
        <v>233</v>
      </c>
      <c r="B27" s="357">
        <v>9272</v>
      </c>
      <c r="C27" s="358"/>
      <c r="D27" s="359"/>
      <c r="E27" s="357">
        <v>9331</v>
      </c>
      <c r="F27" s="358"/>
      <c r="G27" s="359"/>
      <c r="H27" s="373">
        <f>E27-B27</f>
        <v>59</v>
      </c>
      <c r="I27" s="374"/>
      <c r="J27" s="375"/>
    </row>
    <row r="28" spans="1:13" x14ac:dyDescent="0.3">
      <c r="A28" s="11"/>
      <c r="B28" s="11"/>
      <c r="C28" s="11"/>
      <c r="D28" s="11"/>
      <c r="E28" s="24"/>
      <c r="F28" s="24"/>
    </row>
    <row r="29" spans="1:13" x14ac:dyDescent="0.3">
      <c r="A29" s="28"/>
      <c r="B29" s="28"/>
      <c r="C29" s="28"/>
      <c r="D29" s="28"/>
      <c r="E29" s="11"/>
      <c r="F29" s="4"/>
    </row>
    <row r="30" spans="1:13" ht="12.75" customHeight="1" x14ac:dyDescent="0.3">
      <c r="A30" s="28"/>
      <c r="B30" s="28"/>
      <c r="C30" s="28"/>
      <c r="D30" s="28"/>
      <c r="E30" s="24"/>
    </row>
    <row r="31" spans="1:13" x14ac:dyDescent="0.3">
      <c r="A31" s="39" t="s">
        <v>4</v>
      </c>
      <c r="B31" s="39"/>
      <c r="C31" s="39"/>
      <c r="D31" s="39"/>
      <c r="E31" s="24"/>
    </row>
    <row r="32" spans="1:13" x14ac:dyDescent="0.3">
      <c r="A32" s="356" t="s">
        <v>220</v>
      </c>
      <c r="B32" s="356"/>
      <c r="C32" s="356"/>
      <c r="D32" s="356"/>
      <c r="E32" s="24"/>
    </row>
    <row r="33" spans="1:7" ht="29.25" customHeight="1" x14ac:dyDescent="0.3">
      <c r="A33" s="25" t="s">
        <v>122</v>
      </c>
      <c r="B33" s="363" t="s">
        <v>402</v>
      </c>
      <c r="C33" s="364"/>
      <c r="D33" s="363" t="s">
        <v>487</v>
      </c>
      <c r="E33" s="364"/>
      <c r="F33" s="365" t="s">
        <v>489</v>
      </c>
      <c r="G33" s="365"/>
    </row>
    <row r="34" spans="1:7" x14ac:dyDescent="0.3">
      <c r="A34" s="26" t="s">
        <v>244</v>
      </c>
      <c r="B34" s="335">
        <v>130.61000000000001</v>
      </c>
      <c r="C34" s="336"/>
      <c r="D34" s="335">
        <v>135.09</v>
      </c>
      <c r="E34" s="336"/>
      <c r="F34" s="337">
        <f>D34-B34</f>
        <v>4.4799999999999898</v>
      </c>
      <c r="G34" s="337"/>
    </row>
    <row r="35" spans="1:7" x14ac:dyDescent="0.3">
      <c r="A35" s="26" t="s">
        <v>245</v>
      </c>
      <c r="B35" s="335">
        <v>22.49</v>
      </c>
      <c r="C35" s="336"/>
      <c r="D35" s="335">
        <v>22.74</v>
      </c>
      <c r="E35" s="336"/>
      <c r="F35" s="337">
        <f t="shared" ref="F35:F42" si="7">D35-B35</f>
        <v>0.25</v>
      </c>
      <c r="G35" s="337"/>
    </row>
    <row r="36" spans="1:7" x14ac:dyDescent="0.3">
      <c r="A36" s="26" t="s">
        <v>246</v>
      </c>
      <c r="B36" s="335">
        <v>9</v>
      </c>
      <c r="C36" s="336"/>
      <c r="D36" s="335">
        <v>9</v>
      </c>
      <c r="E36" s="336"/>
      <c r="F36" s="337">
        <f t="shared" si="7"/>
        <v>0</v>
      </c>
      <c r="G36" s="337"/>
    </row>
    <row r="37" spans="1:7" x14ac:dyDescent="0.3">
      <c r="A37" s="26" t="s">
        <v>247</v>
      </c>
      <c r="B37" s="335">
        <v>87</v>
      </c>
      <c r="C37" s="336"/>
      <c r="D37" s="335">
        <v>93</v>
      </c>
      <c r="E37" s="336"/>
      <c r="F37" s="337">
        <f t="shared" si="7"/>
        <v>6</v>
      </c>
      <c r="G37" s="337"/>
    </row>
    <row r="38" spans="1:7" x14ac:dyDescent="0.3">
      <c r="A38" s="26" t="s">
        <v>256</v>
      </c>
      <c r="B38" s="335">
        <v>57</v>
      </c>
      <c r="C38" s="336"/>
      <c r="D38" s="335">
        <v>66</v>
      </c>
      <c r="E38" s="336"/>
      <c r="F38" s="337">
        <f t="shared" ref="F38" si="8">D38-B38</f>
        <v>9</v>
      </c>
      <c r="G38" s="337"/>
    </row>
    <row r="39" spans="1:7" ht="15.75" customHeight="1" x14ac:dyDescent="0.3">
      <c r="A39" s="26" t="s">
        <v>248</v>
      </c>
      <c r="B39" s="335">
        <v>57.78</v>
      </c>
      <c r="C39" s="336"/>
      <c r="D39" s="335">
        <v>60.13</v>
      </c>
      <c r="E39" s="336"/>
      <c r="F39" s="337">
        <f t="shared" si="7"/>
        <v>2.3500000000000014</v>
      </c>
      <c r="G39" s="337"/>
    </row>
    <row r="40" spans="1:7" ht="15.75" customHeight="1" x14ac:dyDescent="0.3">
      <c r="A40" s="26" t="s">
        <v>249</v>
      </c>
      <c r="B40" s="335">
        <v>247.33</v>
      </c>
      <c r="C40" s="336"/>
      <c r="D40" s="335">
        <v>241.42</v>
      </c>
      <c r="E40" s="336"/>
      <c r="F40" s="337">
        <f t="shared" si="7"/>
        <v>-5.910000000000025</v>
      </c>
      <c r="G40" s="337"/>
    </row>
    <row r="41" spans="1:7" ht="31.2" x14ac:dyDescent="0.3">
      <c r="A41" s="26" t="s">
        <v>250</v>
      </c>
      <c r="B41" s="366">
        <v>305.11</v>
      </c>
      <c r="C41" s="367"/>
      <c r="D41" s="366">
        <v>301.58</v>
      </c>
      <c r="E41" s="367"/>
      <c r="F41" s="337">
        <f t="shared" si="7"/>
        <v>-3.5300000000000296</v>
      </c>
      <c r="G41" s="337"/>
    </row>
    <row r="42" spans="1:7" ht="31.2" x14ac:dyDescent="0.3">
      <c r="A42" s="26" t="s">
        <v>251</v>
      </c>
      <c r="B42" s="335">
        <v>458.21</v>
      </c>
      <c r="C42" s="336"/>
      <c r="D42" s="335">
        <v>459.37</v>
      </c>
      <c r="E42" s="336"/>
      <c r="F42" s="337">
        <f t="shared" si="7"/>
        <v>1.160000000000025</v>
      </c>
      <c r="G42" s="337"/>
    </row>
    <row r="43" spans="1:7" x14ac:dyDescent="0.3">
      <c r="A43" s="41"/>
      <c r="B43" s="40"/>
      <c r="C43" s="42"/>
      <c r="D43" s="42"/>
      <c r="E43" s="28"/>
    </row>
    <row r="44" spans="1:7" x14ac:dyDescent="0.3">
      <c r="A44" s="41"/>
      <c r="B44" s="40"/>
      <c r="C44" s="42"/>
      <c r="D44" s="42"/>
      <c r="E44" s="28"/>
    </row>
    <row r="45" spans="1:7" x14ac:dyDescent="0.3">
      <c r="A45" s="39" t="s">
        <v>225</v>
      </c>
      <c r="B45" s="39"/>
      <c r="C45" s="39"/>
      <c r="D45" s="39"/>
      <c r="E45" s="28"/>
    </row>
    <row r="46" spans="1:7" x14ac:dyDescent="0.3">
      <c r="A46" s="356"/>
      <c r="B46" s="356"/>
      <c r="C46" s="356"/>
      <c r="D46" s="356"/>
      <c r="E46" s="28"/>
    </row>
    <row r="47" spans="1:7" ht="36.75" customHeight="1" x14ac:dyDescent="0.3">
      <c r="A47" s="25" t="s">
        <v>122</v>
      </c>
      <c r="B47" s="371" t="s">
        <v>402</v>
      </c>
      <c r="C47" s="372"/>
      <c r="D47" s="371" t="s">
        <v>487</v>
      </c>
      <c r="E47" s="372"/>
      <c r="F47" s="365" t="s">
        <v>489</v>
      </c>
      <c r="G47" s="365"/>
    </row>
    <row r="48" spans="1:7" x14ac:dyDescent="0.3">
      <c r="A48" s="26" t="s">
        <v>221</v>
      </c>
      <c r="B48" s="369">
        <v>0.65</v>
      </c>
      <c r="C48" s="370"/>
      <c r="D48" s="376">
        <v>0.66</v>
      </c>
      <c r="E48" s="377"/>
      <c r="F48" s="368">
        <f>D48-B48</f>
        <v>1.0000000000000009E-2</v>
      </c>
      <c r="G48" s="368"/>
    </row>
    <row r="49" spans="1:7" x14ac:dyDescent="0.3">
      <c r="A49" s="26" t="s">
        <v>222</v>
      </c>
      <c r="B49" s="369">
        <v>0.3</v>
      </c>
      <c r="C49" s="370"/>
      <c r="D49" s="376">
        <v>0.31</v>
      </c>
      <c r="E49" s="377"/>
      <c r="F49" s="368">
        <f t="shared" ref="F49:F53" si="9">D49-B49</f>
        <v>1.0000000000000009E-2</v>
      </c>
      <c r="G49" s="368"/>
    </row>
    <row r="50" spans="1:7" x14ac:dyDescent="0.3">
      <c r="A50" s="26" t="s">
        <v>254</v>
      </c>
      <c r="B50" s="369">
        <v>0.8</v>
      </c>
      <c r="C50" s="370"/>
      <c r="D50" s="376">
        <v>0.82</v>
      </c>
      <c r="E50" s="377"/>
      <c r="F50" s="368">
        <f t="shared" si="9"/>
        <v>1.9999999999999907E-2</v>
      </c>
      <c r="G50" s="368"/>
    </row>
    <row r="51" spans="1:7" x14ac:dyDescent="0.3">
      <c r="A51" s="26" t="s">
        <v>255</v>
      </c>
      <c r="B51" s="369">
        <v>0.28999999999999998</v>
      </c>
      <c r="C51" s="370"/>
      <c r="D51" s="376">
        <v>0.28999999999999998</v>
      </c>
      <c r="E51" s="377"/>
      <c r="F51" s="368">
        <f t="shared" si="9"/>
        <v>0</v>
      </c>
      <c r="G51" s="368"/>
    </row>
    <row r="52" spans="1:7" x14ac:dyDescent="0.3">
      <c r="A52" s="26" t="s">
        <v>223</v>
      </c>
      <c r="B52" s="369">
        <v>0.8</v>
      </c>
      <c r="C52" s="370"/>
      <c r="D52" s="376">
        <v>0.8</v>
      </c>
      <c r="E52" s="377"/>
      <c r="F52" s="368">
        <f t="shared" si="9"/>
        <v>0</v>
      </c>
      <c r="G52" s="368"/>
    </row>
    <row r="53" spans="1:7" x14ac:dyDescent="0.3">
      <c r="A53" s="26" t="s">
        <v>224</v>
      </c>
      <c r="B53" s="369">
        <v>0.7</v>
      </c>
      <c r="C53" s="370"/>
      <c r="D53" s="376">
        <v>0.71</v>
      </c>
      <c r="E53" s="377"/>
      <c r="F53" s="368">
        <f t="shared" si="9"/>
        <v>1.0000000000000009E-2</v>
      </c>
      <c r="G53" s="368"/>
    </row>
    <row r="54" spans="1:7" x14ac:dyDescent="0.3">
      <c r="A54" s="28"/>
      <c r="B54" s="28"/>
      <c r="C54" s="28"/>
      <c r="D54" s="28"/>
      <c r="E54" s="28"/>
    </row>
  </sheetData>
  <mergeCells count="82">
    <mergeCell ref="F52:G52"/>
    <mergeCell ref="F53:G53"/>
    <mergeCell ref="H27:J27"/>
    <mergeCell ref="B52:C52"/>
    <mergeCell ref="B53:C53"/>
    <mergeCell ref="D47:E47"/>
    <mergeCell ref="D48:E48"/>
    <mergeCell ref="D49:E49"/>
    <mergeCell ref="D50:E50"/>
    <mergeCell ref="D51:E51"/>
    <mergeCell ref="D52:E52"/>
    <mergeCell ref="D53:E53"/>
    <mergeCell ref="B48:C48"/>
    <mergeCell ref="F47:G47"/>
    <mergeCell ref="B49:C49"/>
    <mergeCell ref="B50:C50"/>
    <mergeCell ref="B39:C39"/>
    <mergeCell ref="B41:C41"/>
    <mergeCell ref="F49:G49"/>
    <mergeCell ref="F50:G50"/>
    <mergeCell ref="F51:G51"/>
    <mergeCell ref="B51:C51"/>
    <mergeCell ref="F48:G48"/>
    <mergeCell ref="F41:G41"/>
    <mergeCell ref="F42:G42"/>
    <mergeCell ref="B47:C47"/>
    <mergeCell ref="A46:D46"/>
    <mergeCell ref="B40:C40"/>
    <mergeCell ref="B42:C42"/>
    <mergeCell ref="D40:E40"/>
    <mergeCell ref="D41:E41"/>
    <mergeCell ref="D42:E42"/>
    <mergeCell ref="D37:E37"/>
    <mergeCell ref="D39:E39"/>
    <mergeCell ref="F39:G39"/>
    <mergeCell ref="F40:G40"/>
    <mergeCell ref="D38:E38"/>
    <mergeCell ref="B35:C35"/>
    <mergeCell ref="B36:C36"/>
    <mergeCell ref="B37:C37"/>
    <mergeCell ref="E20:G20"/>
    <mergeCell ref="E21:F21"/>
    <mergeCell ref="E27:G27"/>
    <mergeCell ref="D33:E33"/>
    <mergeCell ref="B33:C33"/>
    <mergeCell ref="F33:G33"/>
    <mergeCell ref="F34:G34"/>
    <mergeCell ref="F35:G35"/>
    <mergeCell ref="F36:G36"/>
    <mergeCell ref="F37:G37"/>
    <mergeCell ref="D34:E34"/>
    <mergeCell ref="D35:E35"/>
    <mergeCell ref="D36:E36"/>
    <mergeCell ref="A32:D32"/>
    <mergeCell ref="B27:D27"/>
    <mergeCell ref="F15:I15"/>
    <mergeCell ref="B34:C34"/>
    <mergeCell ref="H21:I21"/>
    <mergeCell ref="H20:J20"/>
    <mergeCell ref="J15:M15"/>
    <mergeCell ref="A18:M18"/>
    <mergeCell ref="F10:G10"/>
    <mergeCell ref="J9:M9"/>
    <mergeCell ref="H10:I10"/>
    <mergeCell ref="J10:K10"/>
    <mergeCell ref="L10:M10"/>
    <mergeCell ref="B38:C38"/>
    <mergeCell ref="F38:G38"/>
    <mergeCell ref="A1:E1"/>
    <mergeCell ref="A19:D19"/>
    <mergeCell ref="A20:A22"/>
    <mergeCell ref="B20:D20"/>
    <mergeCell ref="B21:C21"/>
    <mergeCell ref="A8:E8"/>
    <mergeCell ref="B10:C10"/>
    <mergeCell ref="D10:E10"/>
    <mergeCell ref="B15:E15"/>
    <mergeCell ref="B9:E9"/>
    <mergeCell ref="A3:M3"/>
    <mergeCell ref="A5:M5"/>
    <mergeCell ref="A7:M7"/>
    <mergeCell ref="F9:I9"/>
  </mergeCells>
  <printOptions horizontalCentered="1"/>
  <pageMargins left="0.51181102362204722" right="0.19685039370078741" top="0.15748031496062992" bottom="0.39370078740157483" header="0.31496062992125984" footer="0.31496062992125984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8"/>
  <sheetViews>
    <sheetView topLeftCell="A13" zoomScale="115" zoomScaleNormal="115" workbookViewId="0">
      <selection activeCell="D17" sqref="D17"/>
    </sheetView>
  </sheetViews>
  <sheetFormatPr defaultColWidth="15.6640625" defaultRowHeight="14.4" x14ac:dyDescent="0.3"/>
  <cols>
    <col min="1" max="1" width="10.109375" style="1" customWidth="1"/>
    <col min="2" max="2" width="50.6640625" style="1" customWidth="1"/>
    <col min="3" max="3" width="9.5546875" style="1" customWidth="1"/>
    <col min="4" max="4" width="9.44140625" style="1" customWidth="1"/>
    <col min="5" max="5" width="12" style="1" customWidth="1"/>
    <col min="6" max="16384" width="15.6640625" style="1"/>
  </cols>
  <sheetData>
    <row r="1" spans="1:5" ht="66.75" customHeight="1" x14ac:dyDescent="0.3">
      <c r="A1" s="379" t="s">
        <v>0</v>
      </c>
      <c r="B1" s="379"/>
      <c r="C1" s="379"/>
      <c r="D1" s="379"/>
      <c r="E1" s="379"/>
    </row>
    <row r="2" spans="1:5" x14ac:dyDescent="0.3">
      <c r="A2" s="43"/>
      <c r="B2" s="43"/>
      <c r="C2" s="43"/>
      <c r="D2" s="43"/>
      <c r="E2" s="43"/>
    </row>
    <row r="3" spans="1:5" ht="48.75" customHeight="1" x14ac:dyDescent="0.3">
      <c r="A3" s="380" t="s">
        <v>490</v>
      </c>
      <c r="B3" s="380"/>
      <c r="C3" s="380"/>
      <c r="D3" s="380"/>
      <c r="E3" s="380"/>
    </row>
    <row r="4" spans="1:5" x14ac:dyDescent="0.3">
      <c r="A4" s="43"/>
      <c r="B4" s="43"/>
      <c r="C4" s="43"/>
      <c r="D4" s="43"/>
      <c r="E4" s="43"/>
    </row>
    <row r="5" spans="1:5" ht="21.75" customHeight="1" x14ac:dyDescent="0.3">
      <c r="A5" s="378" t="s">
        <v>6</v>
      </c>
      <c r="B5" s="378" t="s">
        <v>7</v>
      </c>
      <c r="C5" s="378" t="s">
        <v>8</v>
      </c>
      <c r="D5" s="378"/>
      <c r="E5" s="378"/>
    </row>
    <row r="6" spans="1:5" ht="27.75" customHeight="1" x14ac:dyDescent="0.3">
      <c r="A6" s="378"/>
      <c r="B6" s="378"/>
      <c r="C6" s="121">
        <v>2021</v>
      </c>
      <c r="D6" s="20">
        <v>2022</v>
      </c>
      <c r="E6" s="16" t="s">
        <v>9</v>
      </c>
    </row>
    <row r="7" spans="1:5" ht="27.6" x14ac:dyDescent="0.3">
      <c r="A7" s="33" t="s">
        <v>10</v>
      </c>
      <c r="B7" s="44" t="s">
        <v>164</v>
      </c>
      <c r="C7" s="205">
        <v>0.86365000000000003</v>
      </c>
      <c r="D7" s="205">
        <f>'Форма 8.3'!C18</f>
        <v>1.2175466723823813</v>
      </c>
      <c r="E7" s="87">
        <f>D7-C7</f>
        <v>0.35389667238238132</v>
      </c>
    </row>
    <row r="8" spans="1:5" x14ac:dyDescent="0.3">
      <c r="A8" s="33" t="s">
        <v>12</v>
      </c>
      <c r="B8" s="45" t="s">
        <v>13</v>
      </c>
      <c r="C8" s="78"/>
      <c r="D8" s="78"/>
      <c r="E8" s="86" t="s">
        <v>11</v>
      </c>
    </row>
    <row r="9" spans="1:5" x14ac:dyDescent="0.3">
      <c r="A9" s="33" t="s">
        <v>14</v>
      </c>
      <c r="B9" s="45" t="s">
        <v>15</v>
      </c>
      <c r="C9" s="78">
        <v>0</v>
      </c>
      <c r="D9" s="78">
        <v>0</v>
      </c>
      <c r="E9" s="86" t="s">
        <v>11</v>
      </c>
    </row>
    <row r="10" spans="1:5" x14ac:dyDescent="0.3">
      <c r="A10" s="33" t="s">
        <v>16</v>
      </c>
      <c r="B10" s="45" t="s">
        <v>17</v>
      </c>
      <c r="C10" s="205">
        <f>C7*'Форма 8.3'!C16/'Форма 8.3'!C13</f>
        <v>0.1211572018004501</v>
      </c>
      <c r="D10" s="205">
        <f>D7*'Форма 8.3'!C16/'Форма 8.3'!C13</f>
        <v>0.17080362170705576</v>
      </c>
      <c r="E10" s="87">
        <f>D10-C10</f>
        <v>4.9646419906605663E-2</v>
      </c>
    </row>
    <row r="11" spans="1:5" x14ac:dyDescent="0.3">
      <c r="A11" s="33" t="s">
        <v>18</v>
      </c>
      <c r="B11" s="45" t="s">
        <v>19</v>
      </c>
      <c r="C11" s="205">
        <f>C7*'Форма 8.3'!C17/'Форма 8.3'!C13</f>
        <v>0.74249279819954994</v>
      </c>
      <c r="D11" s="205">
        <f>D7*'Форма 8.3'!C17/'Форма 8.3'!C13</f>
        <v>1.0467430506753257</v>
      </c>
      <c r="E11" s="87">
        <f>D11-C11</f>
        <v>0.30425025247577575</v>
      </c>
    </row>
    <row r="12" spans="1:5" ht="27.6" x14ac:dyDescent="0.3">
      <c r="A12" s="33" t="s">
        <v>20</v>
      </c>
      <c r="B12" s="44" t="s">
        <v>163</v>
      </c>
      <c r="C12" s="205">
        <v>0.36338999999999999</v>
      </c>
      <c r="D12" s="205">
        <f>'Форма 8.3'!C19</f>
        <v>0.56703461579680636</v>
      </c>
      <c r="E12" s="87">
        <f>D12-C12</f>
        <v>0.20364461579680637</v>
      </c>
    </row>
    <row r="13" spans="1:5" x14ac:dyDescent="0.3">
      <c r="A13" s="46" t="s">
        <v>21</v>
      </c>
      <c r="B13" s="45" t="s">
        <v>13</v>
      </c>
      <c r="C13" s="96">
        <v>0</v>
      </c>
      <c r="D13" s="96">
        <v>0</v>
      </c>
      <c r="E13" s="87" t="s">
        <v>11</v>
      </c>
    </row>
    <row r="14" spans="1:5" x14ac:dyDescent="0.3">
      <c r="A14" s="33" t="s">
        <v>22</v>
      </c>
      <c r="B14" s="45" t="s">
        <v>15</v>
      </c>
      <c r="C14" s="96">
        <v>0</v>
      </c>
      <c r="D14" s="96">
        <v>0</v>
      </c>
      <c r="E14" s="87" t="s">
        <v>11</v>
      </c>
    </row>
    <row r="15" spans="1:5" x14ac:dyDescent="0.3">
      <c r="A15" s="33" t="s">
        <v>23</v>
      </c>
      <c r="B15" s="45" t="s">
        <v>17</v>
      </c>
      <c r="C15" s="85">
        <f>C12*'Форма 8.3'!C16/'Форма 8.3'!C13</f>
        <v>5.0978192048012003E-2</v>
      </c>
      <c r="D15" s="85">
        <f>D12*'Форма 8.3'!C16/'Форма 8.3'!C13</f>
        <v>7.9546491488374185E-2</v>
      </c>
      <c r="E15" s="87">
        <f t="shared" ref="E15:E17" si="0">D15-C15</f>
        <v>2.8568299440362183E-2</v>
      </c>
    </row>
    <row r="16" spans="1:5" x14ac:dyDescent="0.3">
      <c r="A16" s="33" t="s">
        <v>24</v>
      </c>
      <c r="B16" s="45" t="s">
        <v>19</v>
      </c>
      <c r="C16" s="85">
        <f>C12*'Форма 8.3'!C17/'Форма 8.3'!C13</f>
        <v>0.31241180795198797</v>
      </c>
      <c r="D16" s="85">
        <f>D12*'Форма 8.3'!C17/'Форма 8.3'!C13</f>
        <v>0.48748812430843214</v>
      </c>
      <c r="E16" s="87">
        <f t="shared" si="0"/>
        <v>0.17507631635644416</v>
      </c>
    </row>
    <row r="17" spans="1:5" ht="95.25" customHeight="1" x14ac:dyDescent="0.3">
      <c r="A17" s="33" t="s">
        <v>25</v>
      </c>
      <c r="B17" s="47" t="s">
        <v>26</v>
      </c>
      <c r="C17" s="85">
        <v>0</v>
      </c>
      <c r="D17" s="85">
        <f>'Форма 8.3'!C20</f>
        <v>0</v>
      </c>
      <c r="E17" s="87">
        <f t="shared" si="0"/>
        <v>0</v>
      </c>
    </row>
    <row r="18" spans="1:5" x14ac:dyDescent="0.3">
      <c r="A18" s="33" t="s">
        <v>27</v>
      </c>
      <c r="B18" s="45" t="s">
        <v>13</v>
      </c>
      <c r="C18" s="86">
        <v>0</v>
      </c>
      <c r="D18" s="86">
        <v>0</v>
      </c>
      <c r="E18" s="86" t="s">
        <v>11</v>
      </c>
    </row>
    <row r="19" spans="1:5" x14ac:dyDescent="0.3">
      <c r="A19" s="46" t="s">
        <v>28</v>
      </c>
      <c r="B19" s="45" t="s">
        <v>15</v>
      </c>
      <c r="C19" s="86">
        <v>0</v>
      </c>
      <c r="D19" s="86">
        <v>0</v>
      </c>
      <c r="E19" s="86" t="s">
        <v>11</v>
      </c>
    </row>
    <row r="20" spans="1:5" x14ac:dyDescent="0.3">
      <c r="A20" s="33" t="s">
        <v>29</v>
      </c>
      <c r="B20" s="45" t="s">
        <v>17</v>
      </c>
      <c r="C20" s="85">
        <f>C17*1309/9260</f>
        <v>0</v>
      </c>
      <c r="D20" s="85">
        <f>D17*1300/9272</f>
        <v>0</v>
      </c>
      <c r="E20" s="87">
        <f t="shared" ref="E20:E22" si="1">D20-C20</f>
        <v>0</v>
      </c>
    </row>
    <row r="21" spans="1:5" x14ac:dyDescent="0.3">
      <c r="A21" s="33" t="s">
        <v>30</v>
      </c>
      <c r="B21" s="45" t="s">
        <v>19</v>
      </c>
      <c r="C21" s="85">
        <f>C17*7951/9260</f>
        <v>0</v>
      </c>
      <c r="D21" s="85">
        <f>D17*7972/9272</f>
        <v>0</v>
      </c>
      <c r="E21" s="87">
        <f t="shared" si="1"/>
        <v>0</v>
      </c>
    </row>
    <row r="22" spans="1:5" ht="82.8" x14ac:dyDescent="0.3">
      <c r="A22" s="33" t="s">
        <v>31</v>
      </c>
      <c r="B22" s="44" t="s">
        <v>32</v>
      </c>
      <c r="C22" s="85">
        <v>0</v>
      </c>
      <c r="D22" s="85">
        <f>'Форма 8.3'!C21</f>
        <v>0</v>
      </c>
      <c r="E22" s="87">
        <f t="shared" si="1"/>
        <v>0</v>
      </c>
    </row>
    <row r="23" spans="1:5" x14ac:dyDescent="0.3">
      <c r="A23" s="33" t="s">
        <v>33</v>
      </c>
      <c r="B23" s="45" t="s">
        <v>13</v>
      </c>
      <c r="C23" s="86">
        <v>0</v>
      </c>
      <c r="D23" s="86">
        <v>0</v>
      </c>
      <c r="E23" s="86" t="s">
        <v>11</v>
      </c>
    </row>
    <row r="24" spans="1:5" x14ac:dyDescent="0.3">
      <c r="A24" s="33" t="s">
        <v>34</v>
      </c>
      <c r="B24" s="45" t="s">
        <v>15</v>
      </c>
      <c r="C24" s="86">
        <v>0</v>
      </c>
      <c r="D24" s="86">
        <v>0</v>
      </c>
      <c r="E24" s="86" t="s">
        <v>11</v>
      </c>
    </row>
    <row r="25" spans="1:5" x14ac:dyDescent="0.3">
      <c r="A25" s="33" t="s">
        <v>35</v>
      </c>
      <c r="B25" s="45" t="s">
        <v>17</v>
      </c>
      <c r="C25" s="85">
        <f>C22*1000/10016</f>
        <v>0</v>
      </c>
      <c r="D25" s="85">
        <f>D22*1017/10216</f>
        <v>0</v>
      </c>
      <c r="E25" s="88">
        <f t="shared" ref="E25" si="2">D25-C25</f>
        <v>0</v>
      </c>
    </row>
    <row r="26" spans="1:5" x14ac:dyDescent="0.3">
      <c r="A26" s="33" t="s">
        <v>36</v>
      </c>
      <c r="B26" s="45" t="s">
        <v>19</v>
      </c>
      <c r="C26" s="85">
        <f>C22*9016/10016</f>
        <v>0</v>
      </c>
      <c r="D26" s="85">
        <f>D22*9199/10216</f>
        <v>0</v>
      </c>
      <c r="E26" s="87">
        <f t="shared" ref="E26:E27" si="3">D26-C26</f>
        <v>0</v>
      </c>
    </row>
    <row r="27" spans="1:5" ht="55.2" x14ac:dyDescent="0.3">
      <c r="A27" s="33" t="s">
        <v>37</v>
      </c>
      <c r="B27" s="44" t="s">
        <v>38</v>
      </c>
      <c r="C27" s="86">
        <v>0</v>
      </c>
      <c r="D27" s="86">
        <v>0</v>
      </c>
      <c r="E27" s="87">
        <f t="shared" si="3"/>
        <v>0</v>
      </c>
    </row>
    <row r="28" spans="1:5" ht="55.2" x14ac:dyDescent="0.3">
      <c r="A28" s="33" t="s">
        <v>39</v>
      </c>
      <c r="B28" s="44" t="s">
        <v>40</v>
      </c>
      <c r="C28" s="33">
        <v>0</v>
      </c>
      <c r="D28" s="33">
        <v>0</v>
      </c>
      <c r="E28" s="33" t="s">
        <v>11</v>
      </c>
    </row>
  </sheetData>
  <mergeCells count="5">
    <mergeCell ref="C5:E5"/>
    <mergeCell ref="B5:B6"/>
    <mergeCell ref="A5:A6"/>
    <mergeCell ref="A1:E1"/>
    <mergeCell ref="A3:E3"/>
  </mergeCells>
  <printOptions horizontalCentered="1"/>
  <pageMargins left="0.9055118110236221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36"/>
  <sheetViews>
    <sheetView workbookViewId="0">
      <selection activeCell="A31" sqref="A31"/>
    </sheetView>
  </sheetViews>
  <sheetFormatPr defaultColWidth="15.6640625" defaultRowHeight="14.4" x14ac:dyDescent="0.3"/>
  <cols>
    <col min="1" max="1" width="28.5546875" customWidth="1"/>
    <col min="2" max="3" width="6.6640625" customWidth="1"/>
    <col min="4" max="4" width="7.44140625" customWidth="1"/>
    <col min="5" max="5" width="7.109375" customWidth="1"/>
    <col min="6" max="6" width="8.44140625" customWidth="1"/>
    <col min="7" max="7" width="6.6640625" customWidth="1"/>
    <col min="8" max="8" width="6.88671875" customWidth="1"/>
    <col min="9" max="9" width="7.109375" customWidth="1"/>
    <col min="10" max="11" width="6.6640625" customWidth="1"/>
    <col min="12" max="12" width="7.6640625" customWidth="1"/>
    <col min="13" max="13" width="9.109375" customWidth="1"/>
    <col min="14" max="14" width="6.6640625" customWidth="1"/>
    <col min="15" max="15" width="7.6640625" customWidth="1"/>
    <col min="16" max="17" width="6.6640625" customWidth="1"/>
    <col min="18" max="18" width="25.6640625" customWidth="1"/>
    <col min="19" max="19" width="20.6640625" customWidth="1"/>
    <col min="20" max="44" width="6.6640625" customWidth="1"/>
  </cols>
  <sheetData>
    <row r="1" spans="1:19" ht="67.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379" t="s">
        <v>0</v>
      </c>
      <c r="P1" s="379"/>
      <c r="Q1" s="379"/>
      <c r="R1" s="379"/>
      <c r="S1" s="379"/>
    </row>
    <row r="2" spans="1:19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x14ac:dyDescent="0.3">
      <c r="A3" s="381" t="s">
        <v>490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</row>
    <row r="4" spans="1:19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2" customFormat="1" ht="246.75" customHeight="1" x14ac:dyDescent="0.3">
      <c r="A5" s="382" t="s">
        <v>41</v>
      </c>
      <c r="B5" s="382" t="s">
        <v>165</v>
      </c>
      <c r="C5" s="382"/>
      <c r="D5" s="382"/>
      <c r="E5" s="382"/>
      <c r="F5" s="382" t="s">
        <v>166</v>
      </c>
      <c r="G5" s="382"/>
      <c r="H5" s="382"/>
      <c r="I5" s="382"/>
      <c r="J5" s="382" t="s">
        <v>26</v>
      </c>
      <c r="K5" s="382"/>
      <c r="L5" s="382"/>
      <c r="M5" s="382"/>
      <c r="N5" s="382" t="s">
        <v>42</v>
      </c>
      <c r="O5" s="382"/>
      <c r="P5" s="382"/>
      <c r="Q5" s="382"/>
      <c r="R5" s="382" t="s">
        <v>43</v>
      </c>
      <c r="S5" s="382" t="s">
        <v>44</v>
      </c>
    </row>
    <row r="6" spans="1:19" ht="24" customHeight="1" x14ac:dyDescent="0.3">
      <c r="A6" s="382"/>
      <c r="B6" s="33" t="s">
        <v>2</v>
      </c>
      <c r="C6" s="33" t="s">
        <v>45</v>
      </c>
      <c r="D6" s="33" t="s">
        <v>46</v>
      </c>
      <c r="E6" s="33" t="s">
        <v>5</v>
      </c>
      <c r="F6" s="33" t="s">
        <v>2</v>
      </c>
      <c r="G6" s="33" t="s">
        <v>45</v>
      </c>
      <c r="H6" s="33" t="s">
        <v>46</v>
      </c>
      <c r="I6" s="33" t="s">
        <v>5</v>
      </c>
      <c r="J6" s="33" t="s">
        <v>2</v>
      </c>
      <c r="K6" s="33" t="s">
        <v>45</v>
      </c>
      <c r="L6" s="33" t="s">
        <v>46</v>
      </c>
      <c r="M6" s="33" t="s">
        <v>5</v>
      </c>
      <c r="N6" s="33" t="s">
        <v>2</v>
      </c>
      <c r="O6" s="33" t="s">
        <v>45</v>
      </c>
      <c r="P6" s="33" t="s">
        <v>46</v>
      </c>
      <c r="Q6" s="33" t="s">
        <v>5</v>
      </c>
      <c r="R6" s="382"/>
      <c r="S6" s="382"/>
    </row>
    <row r="7" spans="1:19" ht="24" customHeight="1" x14ac:dyDescent="0.3">
      <c r="A7" s="33" t="s">
        <v>385</v>
      </c>
      <c r="B7" s="33">
        <v>0</v>
      </c>
      <c r="C7" s="33">
        <v>0</v>
      </c>
      <c r="D7" s="33">
        <f>'2.1'!D10</f>
        <v>0.17080362170705576</v>
      </c>
      <c r="E7" s="33">
        <f>'2.1'!D11</f>
        <v>1.0467430506753257</v>
      </c>
      <c r="F7" s="33">
        <v>0</v>
      </c>
      <c r="G7" s="33">
        <v>0</v>
      </c>
      <c r="H7" s="33">
        <f>'2.1'!D15</f>
        <v>7.9546491488374185E-2</v>
      </c>
      <c r="I7" s="33">
        <f>'2.1'!D16</f>
        <v>0.48748812430843214</v>
      </c>
      <c r="J7" s="33">
        <v>0</v>
      </c>
      <c r="K7" s="33">
        <v>0</v>
      </c>
      <c r="L7" s="218">
        <f>'2.1'!D20</f>
        <v>0</v>
      </c>
      <c r="M7" s="218">
        <f>'2.1'!D21</f>
        <v>0</v>
      </c>
      <c r="N7" s="33">
        <v>0</v>
      </c>
      <c r="O7" s="33">
        <v>0</v>
      </c>
      <c r="P7" s="33">
        <f>'2.1'!D25</f>
        <v>0</v>
      </c>
      <c r="Q7" s="33">
        <f>'2.1'!D26</f>
        <v>0</v>
      </c>
      <c r="R7" s="33">
        <f>14/9331</f>
        <v>1.5003750937734434E-3</v>
      </c>
      <c r="S7" s="33" t="s">
        <v>11</v>
      </c>
    </row>
    <row r="9" spans="1:19" ht="16.2" x14ac:dyDescent="0.3">
      <c r="A9" s="383" t="s">
        <v>492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</row>
    <row r="10" spans="1:19" ht="40.5" customHeight="1" x14ac:dyDescent="0.3">
      <c r="A10" s="383" t="s">
        <v>493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</row>
    <row r="11" spans="1:19" s="10" customFormat="1" ht="18" customHeight="1" x14ac:dyDescent="0.3">
      <c r="A11" s="383" t="s">
        <v>494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</row>
    <row r="12" spans="1:19" s="10" customFormat="1" ht="18" customHeight="1" x14ac:dyDescent="0.3">
      <c r="A12" s="384" t="s">
        <v>495</v>
      </c>
      <c r="B12" s="384"/>
      <c r="C12" s="384"/>
      <c r="D12" s="384"/>
      <c r="E12" s="384"/>
      <c r="F12" s="384"/>
      <c r="G12" s="384"/>
      <c r="H12" s="384"/>
      <c r="I12" s="384"/>
      <c r="J12" s="384"/>
    </row>
    <row r="13" spans="1:19" s="10" customFormat="1" ht="18" x14ac:dyDescent="0.3">
      <c r="A13" s="233" t="s">
        <v>496</v>
      </c>
      <c r="B13" s="233"/>
      <c r="C13" s="233"/>
      <c r="D13" s="233" t="s">
        <v>11</v>
      </c>
      <c r="E13" s="233"/>
      <c r="F13" s="233"/>
      <c r="G13" s="233"/>
      <c r="H13" s="233"/>
      <c r="I13" s="233"/>
      <c r="J13" s="233"/>
    </row>
    <row r="14" spans="1:19" s="10" customFormat="1" ht="15.6" x14ac:dyDescent="0.3">
      <c r="A14" s="215" t="s">
        <v>497</v>
      </c>
      <c r="B14" s="215"/>
      <c r="C14" s="215"/>
      <c r="D14" s="215"/>
      <c r="E14" s="215"/>
    </row>
    <row r="15" spans="1:19" s="10" customFormat="1" ht="15.6" x14ac:dyDescent="0.3">
      <c r="A15" s="385" t="s">
        <v>498</v>
      </c>
      <c r="B15" s="385"/>
      <c r="C15" s="385"/>
      <c r="D15" s="385"/>
      <c r="E15" s="385"/>
      <c r="F15" s="385"/>
    </row>
    <row r="16" spans="1:19" s="10" customFormat="1" ht="15.6" x14ac:dyDescent="0.3">
      <c r="A16" s="385" t="s">
        <v>499</v>
      </c>
      <c r="B16" s="385"/>
      <c r="C16" s="385"/>
      <c r="D16" s="385"/>
      <c r="E16" s="385"/>
      <c r="F16" s="385"/>
      <c r="G16" s="385"/>
      <c r="H16" s="385"/>
      <c r="I16" s="385"/>
      <c r="J16" s="385"/>
    </row>
    <row r="17" spans="1:15" s="10" customFormat="1" ht="15.6" x14ac:dyDescent="0.3">
      <c r="A17" s="386" t="s">
        <v>500</v>
      </c>
      <c r="B17" s="386"/>
      <c r="C17" s="386"/>
      <c r="D17" s="386"/>
      <c r="E17" s="386"/>
      <c r="F17" s="386"/>
      <c r="G17" s="386"/>
      <c r="H17" s="386"/>
      <c r="I17" s="386"/>
      <c r="J17" s="386"/>
      <c r="K17" s="386"/>
    </row>
    <row r="18" spans="1:15" s="10" customFormat="1" ht="15.6" x14ac:dyDescent="0.3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</row>
    <row r="19" spans="1:15" s="10" customFormat="1" ht="18" x14ac:dyDescent="0.35">
      <c r="A19" s="216" t="s">
        <v>501</v>
      </c>
      <c r="B19" s="217"/>
      <c r="C19" s="217"/>
      <c r="D19" s="217"/>
      <c r="E19" s="217"/>
      <c r="F19" s="217"/>
      <c r="G19" s="217"/>
      <c r="H19" s="217"/>
      <c r="I19" s="241"/>
      <c r="J19" s="241"/>
      <c r="K19" s="241"/>
      <c r="L19" s="241"/>
      <c r="M19" s="241"/>
      <c r="N19" s="241"/>
      <c r="O19" s="241"/>
    </row>
    <row r="20" spans="1:15" s="10" customFormat="1" ht="18" x14ac:dyDescent="0.35">
      <c r="A20" s="216" t="s">
        <v>502</v>
      </c>
      <c r="B20" s="241"/>
      <c r="C20" s="241"/>
      <c r="D20" s="241"/>
      <c r="E20" s="217"/>
      <c r="F20" s="217"/>
      <c r="G20" s="217"/>
      <c r="H20" s="217"/>
      <c r="I20" s="217"/>
      <c r="J20" s="217"/>
    </row>
    <row r="21" spans="1:15" s="10" customFormat="1" ht="15.6" x14ac:dyDescent="0.3">
      <c r="A21" s="216" t="s">
        <v>503</v>
      </c>
      <c r="B21" s="217"/>
      <c r="C21" s="217"/>
      <c r="D21" s="217"/>
      <c r="E21" s="217"/>
      <c r="F21" s="217"/>
      <c r="G21" s="217"/>
      <c r="H21" s="217"/>
      <c r="I21" s="217"/>
      <c r="J21" s="217"/>
      <c r="K21" s="10" t="s">
        <v>504</v>
      </c>
    </row>
    <row r="22" spans="1:15" s="10" customFormat="1" ht="15.6" x14ac:dyDescent="0.3">
      <c r="A22" s="216"/>
      <c r="B22" s="217"/>
      <c r="C22" s="217"/>
      <c r="D22" s="217"/>
      <c r="E22" s="217"/>
      <c r="F22" s="217"/>
      <c r="G22" s="217"/>
      <c r="H22" s="217"/>
      <c r="I22" s="217"/>
      <c r="J22" s="217"/>
    </row>
    <row r="23" spans="1:15" s="10" customFormat="1" ht="15.6" x14ac:dyDescent="0.3">
      <c r="A23" s="242" t="s">
        <v>505</v>
      </c>
      <c r="B23" s="243"/>
      <c r="C23" s="243"/>
      <c r="D23" s="217"/>
      <c r="E23" s="217"/>
      <c r="F23" s="217"/>
      <c r="G23" s="217"/>
      <c r="H23" s="217"/>
      <c r="I23" s="217"/>
      <c r="J23" s="217"/>
    </row>
    <row r="24" spans="1:15" s="10" customFormat="1" ht="15.6" x14ac:dyDescent="0.3">
      <c r="A24" s="216" t="s">
        <v>506</v>
      </c>
      <c r="B24" s="217"/>
      <c r="C24" s="217"/>
      <c r="D24" s="217"/>
      <c r="E24" s="217"/>
      <c r="F24" s="217"/>
      <c r="G24" s="217"/>
      <c r="H24" s="217"/>
      <c r="I24" s="217">
        <v>0.9</v>
      </c>
      <c r="J24" s="217" t="s">
        <v>507</v>
      </c>
    </row>
    <row r="25" spans="1:15" s="10" customFormat="1" ht="15.6" x14ac:dyDescent="0.3">
      <c r="A25" s="220" t="s">
        <v>508</v>
      </c>
      <c r="B25" s="217"/>
      <c r="C25" s="217"/>
      <c r="D25" s="217"/>
      <c r="E25" s="217"/>
      <c r="F25" s="217"/>
      <c r="G25" s="217"/>
      <c r="H25" s="217"/>
      <c r="I25" s="217"/>
      <c r="J25" s="217" t="s">
        <v>509</v>
      </c>
      <c r="K25" s="217" t="s">
        <v>510</v>
      </c>
    </row>
    <row r="26" spans="1:15" s="10" customFormat="1" ht="15.6" x14ac:dyDescent="0.3">
      <c r="A26" s="220" t="s">
        <v>511</v>
      </c>
      <c r="B26" s="217"/>
      <c r="C26" s="217"/>
      <c r="D26" s="217"/>
      <c r="E26" s="217"/>
      <c r="F26" s="217"/>
      <c r="G26" s="217"/>
      <c r="H26" s="217"/>
      <c r="I26" s="217"/>
      <c r="J26" s="217" t="s">
        <v>512</v>
      </c>
    </row>
    <row r="27" spans="1:15" s="10" customFormat="1" ht="15.6" x14ac:dyDescent="0.3">
      <c r="A27" s="220" t="s">
        <v>513</v>
      </c>
      <c r="B27" s="217"/>
      <c r="C27" s="217"/>
      <c r="D27" s="217"/>
      <c r="E27" s="217"/>
      <c r="F27" s="217"/>
      <c r="G27" s="217"/>
      <c r="H27" s="217"/>
      <c r="I27" s="217"/>
      <c r="J27" s="217"/>
    </row>
    <row r="28" spans="1:15" s="10" customFormat="1" ht="15.6" x14ac:dyDescent="0.3">
      <c r="A28" s="216" t="s">
        <v>403</v>
      </c>
      <c r="B28" s="217"/>
      <c r="C28" s="217"/>
      <c r="D28" s="217"/>
      <c r="E28" s="217"/>
      <c r="F28" s="217"/>
      <c r="G28" s="217"/>
      <c r="H28" s="217"/>
      <c r="I28" s="217"/>
      <c r="J28" s="217" t="s">
        <v>514</v>
      </c>
    </row>
    <row r="29" spans="1:15" s="10" customFormat="1" ht="15.6" x14ac:dyDescent="0.3">
      <c r="A29" s="216" t="s">
        <v>515</v>
      </c>
      <c r="B29" s="217"/>
      <c r="C29" s="217"/>
      <c r="D29" s="217"/>
      <c r="E29" s="217"/>
      <c r="F29" s="217"/>
      <c r="G29" s="217"/>
      <c r="I29" s="217" t="s">
        <v>516</v>
      </c>
      <c r="J29" s="217"/>
    </row>
    <row r="30" spans="1:15" s="10" customFormat="1" ht="15.6" x14ac:dyDescent="0.3">
      <c r="A30" s="216" t="s">
        <v>517</v>
      </c>
      <c r="B30" s="217"/>
      <c r="C30" s="217"/>
      <c r="D30" s="217"/>
      <c r="E30" s="217"/>
      <c r="F30" s="217"/>
      <c r="G30" s="217"/>
      <c r="H30" s="217"/>
      <c r="I30" s="217"/>
      <c r="J30" s="217"/>
    </row>
    <row r="31" spans="1:15" s="10" customFormat="1" ht="15.6" x14ac:dyDescent="0.3">
      <c r="A31" s="216" t="s">
        <v>518</v>
      </c>
      <c r="B31" s="217" t="s">
        <v>519</v>
      </c>
      <c r="C31" s="217" t="s">
        <v>520</v>
      </c>
      <c r="D31" s="217" t="s">
        <v>521</v>
      </c>
      <c r="E31" s="217"/>
      <c r="F31" s="217" t="s">
        <v>522</v>
      </c>
      <c r="G31" s="217"/>
      <c r="H31" s="217"/>
      <c r="I31" s="217"/>
      <c r="J31" s="217" t="s">
        <v>523</v>
      </c>
      <c r="K31" s="10" t="s">
        <v>524</v>
      </c>
    </row>
    <row r="32" spans="1:15" s="10" customFormat="1" ht="15.6" x14ac:dyDescent="0.3">
      <c r="A32" s="216" t="s">
        <v>525</v>
      </c>
      <c r="B32" s="217"/>
      <c r="C32" s="217"/>
      <c r="D32" s="217"/>
      <c r="E32" s="217"/>
      <c r="F32" s="217"/>
      <c r="G32" s="217"/>
      <c r="H32" s="217"/>
      <c r="I32" s="217"/>
      <c r="J32" s="217" t="s">
        <v>526</v>
      </c>
      <c r="N32" s="10" t="s">
        <v>527</v>
      </c>
      <c r="O32" s="10" t="s">
        <v>524</v>
      </c>
    </row>
    <row r="33" spans="1:12" s="10" customFormat="1" ht="15.6" x14ac:dyDescent="0.3">
      <c r="A33" s="220" t="s">
        <v>528</v>
      </c>
      <c r="B33" s="217"/>
      <c r="C33" s="217"/>
      <c r="D33" s="217"/>
      <c r="E33" s="217"/>
      <c r="F33" s="217"/>
      <c r="G33" s="217"/>
      <c r="H33" s="217"/>
      <c r="I33" s="217"/>
      <c r="J33" s="217"/>
      <c r="K33" s="10" t="s">
        <v>529</v>
      </c>
      <c r="L33" s="10" t="s">
        <v>531</v>
      </c>
    </row>
    <row r="34" spans="1:12" s="10" customFormat="1" ht="15.6" x14ac:dyDescent="0.3">
      <c r="A34" s="216"/>
      <c r="B34" s="217"/>
      <c r="C34" s="217"/>
      <c r="D34" s="217"/>
      <c r="E34" s="217"/>
      <c r="F34" s="217"/>
      <c r="G34" s="217"/>
      <c r="H34" s="217"/>
      <c r="I34" s="217"/>
      <c r="J34" s="217"/>
    </row>
    <row r="35" spans="1:12" ht="15.6" x14ac:dyDescent="0.3">
      <c r="A35" s="28"/>
      <c r="B35" s="3"/>
      <c r="C35" s="3"/>
      <c r="D35" s="3"/>
      <c r="E35" s="3"/>
      <c r="F35" s="3"/>
      <c r="G35" s="3"/>
      <c r="H35" s="3"/>
      <c r="I35" s="3"/>
      <c r="J35" s="3"/>
    </row>
    <row r="36" spans="1:12" x14ac:dyDescent="0.3">
      <c r="A36" s="48" t="s">
        <v>530</v>
      </c>
    </row>
  </sheetData>
  <mergeCells count="16">
    <mergeCell ref="A9:S9"/>
    <mergeCell ref="A12:J12"/>
    <mergeCell ref="A15:F15"/>
    <mergeCell ref="A16:J16"/>
    <mergeCell ref="A17:K17"/>
    <mergeCell ref="A11:S11"/>
    <mergeCell ref="A10:S10"/>
    <mergeCell ref="A3:S3"/>
    <mergeCell ref="A5:A6"/>
    <mergeCell ref="O1:S1"/>
    <mergeCell ref="B5:E5"/>
    <mergeCell ref="F5:I5"/>
    <mergeCell ref="J5:M5"/>
    <mergeCell ref="N5:Q5"/>
    <mergeCell ref="R5:R6"/>
    <mergeCell ref="S5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H67"/>
  <sheetViews>
    <sheetView tabSelected="1" topLeftCell="C29" zoomScaleNormal="100" workbookViewId="0">
      <selection activeCell="P33" sqref="P33"/>
    </sheetView>
  </sheetViews>
  <sheetFormatPr defaultColWidth="7.6640625" defaultRowHeight="14.4" x14ac:dyDescent="0.3"/>
  <cols>
    <col min="1" max="1" width="8.6640625" customWidth="1"/>
    <col min="2" max="2" width="28.109375" customWidth="1"/>
    <col min="3" max="3" width="11.44140625" customWidth="1"/>
    <col min="4" max="4" width="11.33203125" style="10" bestFit="1" customWidth="1"/>
    <col min="5" max="6" width="11.33203125" style="10" customWidth="1"/>
    <col min="7" max="7" width="10.109375" style="10" bestFit="1" customWidth="1"/>
    <col min="8" max="8" width="13.109375" style="10" bestFit="1" customWidth="1"/>
    <col min="9" max="9" width="11.33203125" style="10" bestFit="1" customWidth="1"/>
    <col min="10" max="11" width="11.33203125" style="10" customWidth="1"/>
    <col min="12" max="14" width="13.109375" style="10" bestFit="1" customWidth="1"/>
    <col min="15" max="16" width="13.109375" style="10" customWidth="1"/>
    <col min="17" max="17" width="12.6640625" style="10" customWidth="1"/>
    <col min="18" max="18" width="9.109375" style="10" customWidth="1"/>
    <col min="19" max="21" width="10.6640625" style="10" customWidth="1"/>
    <col min="22" max="23" width="7.6640625" style="10"/>
    <col min="28" max="28" width="8.6640625" customWidth="1"/>
  </cols>
  <sheetData>
    <row r="1" spans="1:28" ht="65.25" customHeight="1" x14ac:dyDescent="0.3">
      <c r="A1" s="379" t="s">
        <v>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</row>
    <row r="2" spans="1:28" x14ac:dyDescent="0.3">
      <c r="A2" s="11"/>
      <c r="B2" s="11" t="s">
        <v>207</v>
      </c>
      <c r="C2" s="1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11"/>
      <c r="Y2" s="11"/>
      <c r="Z2" s="11"/>
      <c r="AA2" s="11"/>
      <c r="AB2" s="11"/>
    </row>
    <row r="3" spans="1:28" x14ac:dyDescent="0.3">
      <c r="A3" s="11" t="s">
        <v>490</v>
      </c>
      <c r="B3" s="11"/>
      <c r="C3" s="1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11"/>
      <c r="Y3" s="11"/>
      <c r="Z3" s="11"/>
      <c r="AA3" s="11"/>
      <c r="AB3" s="11"/>
    </row>
    <row r="4" spans="1:28" x14ac:dyDescent="0.3">
      <c r="A4" s="381" t="s">
        <v>47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11"/>
    </row>
    <row r="5" spans="1:28" x14ac:dyDescent="0.3">
      <c r="A5" s="11"/>
      <c r="B5" s="11"/>
      <c r="C5" s="1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11"/>
      <c r="Y5" s="11"/>
      <c r="Z5" s="11"/>
      <c r="AA5" s="11"/>
      <c r="AB5" s="11"/>
    </row>
    <row r="6" spans="1:28" s="10" customFormat="1" ht="66" customHeight="1" x14ac:dyDescent="0.3">
      <c r="A6" s="389" t="s">
        <v>397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</row>
    <row r="7" spans="1:28" s="10" customFormat="1" ht="14.25" customHeight="1" x14ac:dyDescent="0.3">
      <c r="A7" s="390"/>
      <c r="B7" s="390"/>
      <c r="C7" s="124"/>
      <c r="D7" s="49"/>
      <c r="E7" s="49"/>
      <c r="F7" s="49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spans="1:28" s="10" customFormat="1" ht="15" customHeight="1" x14ac:dyDescent="0.3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spans="1:28" s="10" customFormat="1" x14ac:dyDescent="0.3">
      <c r="A9" s="50" t="s">
        <v>226</v>
      </c>
      <c r="B9" s="50"/>
      <c r="C9" s="50"/>
      <c r="D9" s="124"/>
      <c r="E9" s="124"/>
      <c r="F9" s="124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1:28" s="10" customFormat="1" ht="30" customHeight="1" x14ac:dyDescent="0.3">
      <c r="A10" s="391" t="s">
        <v>239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125"/>
      <c r="P10" s="125"/>
      <c r="Q10" s="123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</row>
    <row r="11" spans="1:28" s="10" customFormat="1" ht="16.5" customHeight="1" x14ac:dyDescent="0.3">
      <c r="A11" s="387" t="s">
        <v>395</v>
      </c>
      <c r="B11" s="388"/>
      <c r="C11" s="388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3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</row>
    <row r="12" spans="1:28" s="10" customFormat="1" x14ac:dyDescent="0.3">
      <c r="A12" s="395" t="s">
        <v>229</v>
      </c>
      <c r="B12" s="395"/>
      <c r="C12" s="395"/>
      <c r="D12" s="213" t="s">
        <v>394</v>
      </c>
      <c r="E12" s="51"/>
      <c r="F12" s="51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s="10" customFormat="1" ht="27.75" customHeight="1" x14ac:dyDescent="0.3">
      <c r="A13" s="391" t="s">
        <v>228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</row>
    <row r="14" spans="1:28" s="10" customFormat="1" x14ac:dyDescent="0.3">
      <c r="A14" s="52" t="s">
        <v>217</v>
      </c>
      <c r="B14" s="52"/>
      <c r="C14" s="52"/>
      <c r="D14" s="125"/>
      <c r="E14" s="125"/>
      <c r="F14" s="125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s="10" customFormat="1" x14ac:dyDescent="0.3">
      <c r="A15" s="52" t="s">
        <v>227</v>
      </c>
      <c r="B15" s="52"/>
      <c r="C15" s="52"/>
      <c r="D15" s="52"/>
      <c r="E15" s="52"/>
      <c r="F15" s="52"/>
      <c r="G15" s="52"/>
      <c r="H15" s="52"/>
      <c r="I15" s="52"/>
      <c r="J15" s="52"/>
      <c r="K15" s="214" t="s">
        <v>396</v>
      </c>
      <c r="L15" s="52"/>
      <c r="M15" s="52"/>
      <c r="N15" s="52"/>
      <c r="O15" s="52"/>
      <c r="P15" s="52"/>
      <c r="Q15" s="52"/>
      <c r="R15" s="51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x14ac:dyDescent="0.3">
      <c r="A16" s="48" t="s">
        <v>240</v>
      </c>
      <c r="B16" s="48"/>
      <c r="C16" s="48"/>
      <c r="D16" s="52"/>
      <c r="E16" s="52"/>
      <c r="F16" s="52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61"/>
      <c r="W16" s="61"/>
      <c r="X16" s="11"/>
      <c r="Y16" s="11"/>
      <c r="Z16" s="11"/>
      <c r="AA16" s="11"/>
      <c r="AB16" s="11"/>
    </row>
    <row r="17" spans="1:34" x14ac:dyDescent="0.3">
      <c r="A17" s="53" t="s">
        <v>48</v>
      </c>
      <c r="B17" s="54"/>
      <c r="C17" s="54"/>
      <c r="D17" s="50"/>
      <c r="E17" s="50"/>
      <c r="F17" s="50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54"/>
      <c r="Y17" s="54"/>
      <c r="Z17" s="54"/>
      <c r="AA17" s="54"/>
      <c r="AB17" s="11"/>
    </row>
    <row r="18" spans="1:34" x14ac:dyDescent="0.3">
      <c r="A18" s="11"/>
      <c r="B18" s="11"/>
      <c r="C18" s="11"/>
      <c r="D18" s="97"/>
      <c r="E18" s="97"/>
      <c r="F18" s="97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11"/>
      <c r="Y18" s="11"/>
      <c r="Z18" s="11"/>
      <c r="AA18" s="11"/>
      <c r="AB18" s="11"/>
    </row>
    <row r="19" spans="1:34" s="5" customFormat="1" ht="36" customHeight="1" x14ac:dyDescent="0.3">
      <c r="A19" s="382" t="s">
        <v>6</v>
      </c>
      <c r="B19" s="382" t="s">
        <v>7</v>
      </c>
      <c r="C19" s="392" t="s">
        <v>49</v>
      </c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45"/>
      <c r="AB19" s="382" t="s">
        <v>50</v>
      </c>
    </row>
    <row r="20" spans="1:34" ht="54.75" customHeight="1" x14ac:dyDescent="0.3">
      <c r="A20" s="382"/>
      <c r="B20" s="382"/>
      <c r="C20" s="392" t="s">
        <v>51</v>
      </c>
      <c r="D20" s="393"/>
      <c r="E20" s="393"/>
      <c r="F20" s="393"/>
      <c r="G20" s="345"/>
      <c r="H20" s="394" t="s">
        <v>52</v>
      </c>
      <c r="I20" s="394"/>
      <c r="J20" s="394"/>
      <c r="K20" s="394"/>
      <c r="L20" s="394"/>
      <c r="M20" s="394" t="s">
        <v>53</v>
      </c>
      <c r="N20" s="394"/>
      <c r="O20" s="394"/>
      <c r="P20" s="394"/>
      <c r="Q20" s="394"/>
      <c r="R20" s="394" t="s">
        <v>54</v>
      </c>
      <c r="S20" s="394"/>
      <c r="T20" s="394"/>
      <c r="U20" s="394"/>
      <c r="V20" s="394"/>
      <c r="W20" s="382" t="s">
        <v>55</v>
      </c>
      <c r="X20" s="382"/>
      <c r="Y20" s="382"/>
      <c r="Z20" s="382"/>
      <c r="AA20" s="382"/>
      <c r="AB20" s="382"/>
      <c r="AC20" s="5"/>
      <c r="AD20" s="5"/>
      <c r="AE20" s="5"/>
      <c r="AF20" s="5"/>
      <c r="AG20" s="5"/>
      <c r="AH20" s="5"/>
    </row>
    <row r="21" spans="1:34" ht="75" customHeight="1" x14ac:dyDescent="0.3">
      <c r="A21" s="382"/>
      <c r="B21" s="382"/>
      <c r="C21" s="98">
        <v>2019</v>
      </c>
      <c r="D21" s="98">
        <v>2020</v>
      </c>
      <c r="E21" s="98">
        <v>2021</v>
      </c>
      <c r="F21" s="98">
        <v>2022</v>
      </c>
      <c r="G21" s="76" t="s">
        <v>9</v>
      </c>
      <c r="H21" s="98">
        <v>2019</v>
      </c>
      <c r="I21" s="98">
        <v>2020</v>
      </c>
      <c r="J21" s="98">
        <v>2021</v>
      </c>
      <c r="K21" s="98">
        <v>2022</v>
      </c>
      <c r="L21" s="76" t="s">
        <v>9</v>
      </c>
      <c r="M21" s="98">
        <v>2019</v>
      </c>
      <c r="N21" s="98">
        <v>2020</v>
      </c>
      <c r="O21" s="98">
        <v>2021</v>
      </c>
      <c r="P21" s="98">
        <v>2022</v>
      </c>
      <c r="Q21" s="76" t="s">
        <v>9</v>
      </c>
      <c r="R21" s="98">
        <v>2019</v>
      </c>
      <c r="S21" s="98">
        <v>2020</v>
      </c>
      <c r="T21" s="98">
        <v>2021</v>
      </c>
      <c r="U21" s="98">
        <v>2022</v>
      </c>
      <c r="V21" s="76" t="s">
        <v>9</v>
      </c>
      <c r="W21" s="98">
        <v>2019</v>
      </c>
      <c r="X21" s="98">
        <v>2020</v>
      </c>
      <c r="Y21" s="98">
        <v>2021</v>
      </c>
      <c r="Z21" s="98">
        <v>2022</v>
      </c>
      <c r="AA21" s="55" t="s">
        <v>9</v>
      </c>
      <c r="AB21" s="382"/>
      <c r="AC21" s="5"/>
      <c r="AD21" s="5"/>
      <c r="AE21" s="5"/>
      <c r="AF21" s="5"/>
      <c r="AG21" s="5"/>
      <c r="AH21" s="5"/>
    </row>
    <row r="22" spans="1:34" ht="60.75" customHeight="1" x14ac:dyDescent="0.3">
      <c r="A22" s="234" t="s">
        <v>10</v>
      </c>
      <c r="B22" s="44" t="s">
        <v>56</v>
      </c>
      <c r="C22" s="221">
        <v>97</v>
      </c>
      <c r="D22" s="222">
        <v>73</v>
      </c>
      <c r="E22" s="222">
        <v>143</v>
      </c>
      <c r="F22" s="238">
        <v>112</v>
      </c>
      <c r="G22" s="235">
        <f>F22-E22</f>
        <v>-31</v>
      </c>
      <c r="H22" s="235">
        <v>28</v>
      </c>
      <c r="I22" s="235">
        <v>28</v>
      </c>
      <c r="J22" s="235">
        <v>35</v>
      </c>
      <c r="K22" s="238">
        <v>30</v>
      </c>
      <c r="L22" s="239">
        <f>K22-J22</f>
        <v>-5</v>
      </c>
      <c r="M22" s="235">
        <v>7</v>
      </c>
      <c r="N22" s="235">
        <v>8</v>
      </c>
      <c r="O22" s="235">
        <v>4</v>
      </c>
      <c r="P22" s="238">
        <v>11</v>
      </c>
      <c r="Q22" s="235">
        <f>P22-O22</f>
        <v>7</v>
      </c>
      <c r="R22" s="235">
        <v>2</v>
      </c>
      <c r="S22" s="235">
        <v>0</v>
      </c>
      <c r="T22" s="235">
        <v>2</v>
      </c>
      <c r="U22" s="239">
        <v>2</v>
      </c>
      <c r="V22" s="235">
        <f>U22-T22</f>
        <v>0</v>
      </c>
      <c r="W22" s="234">
        <v>2</v>
      </c>
      <c r="X22" s="234">
        <v>0</v>
      </c>
      <c r="Y22" s="234">
        <v>0</v>
      </c>
      <c r="Z22" s="234">
        <v>0</v>
      </c>
      <c r="AA22" s="234">
        <f>Z22-Y22</f>
        <v>0</v>
      </c>
      <c r="AB22" s="234">
        <f>AA22+V22+Q22+L22+G22</f>
        <v>-29</v>
      </c>
      <c r="AC22" s="5"/>
      <c r="AD22" s="5"/>
      <c r="AE22" s="5"/>
      <c r="AF22" s="5"/>
      <c r="AG22" s="5"/>
      <c r="AH22" s="5"/>
    </row>
    <row r="23" spans="1:34" ht="145.5" customHeight="1" x14ac:dyDescent="0.3">
      <c r="A23" s="234" t="s">
        <v>20</v>
      </c>
      <c r="B23" s="44" t="s">
        <v>57</v>
      </c>
      <c r="C23" s="235">
        <v>91</v>
      </c>
      <c r="D23" s="98">
        <v>68</v>
      </c>
      <c r="E23" s="98">
        <v>128</v>
      </c>
      <c r="F23" s="240">
        <v>99</v>
      </c>
      <c r="G23" s="237">
        <f t="shared" ref="G23:G32" si="0">F23-E23</f>
        <v>-29</v>
      </c>
      <c r="H23" s="235">
        <v>26</v>
      </c>
      <c r="I23" s="235">
        <v>24</v>
      </c>
      <c r="J23" s="235">
        <v>29</v>
      </c>
      <c r="K23" s="240">
        <v>26</v>
      </c>
      <c r="L23" s="239">
        <f t="shared" ref="L23:L33" si="1">K23-J23</f>
        <v>-3</v>
      </c>
      <c r="M23" s="235">
        <v>5</v>
      </c>
      <c r="N23" s="235">
        <v>6</v>
      </c>
      <c r="O23" s="235">
        <v>2</v>
      </c>
      <c r="P23" s="240">
        <v>8</v>
      </c>
      <c r="Q23" s="237">
        <f t="shared" ref="Q23:Q33" si="2">P23-O23</f>
        <v>6</v>
      </c>
      <c r="R23" s="235">
        <v>1</v>
      </c>
      <c r="S23" s="235">
        <v>0</v>
      </c>
      <c r="T23" s="235">
        <v>1</v>
      </c>
      <c r="U23" s="235">
        <v>0</v>
      </c>
      <c r="V23" s="237">
        <f t="shared" ref="V23:V33" si="3">U23-T23</f>
        <v>-1</v>
      </c>
      <c r="W23" s="234">
        <v>0</v>
      </c>
      <c r="X23" s="234">
        <v>0</v>
      </c>
      <c r="Y23" s="234">
        <v>0</v>
      </c>
      <c r="Z23" s="234">
        <v>0</v>
      </c>
      <c r="AA23" s="236">
        <f t="shared" ref="AA23:AA33" si="4">Z23-Y23</f>
        <v>0</v>
      </c>
      <c r="AB23" s="236">
        <f t="shared" ref="AB23:AB33" si="5">AA23+V23+Q23+L23+G23</f>
        <v>-27</v>
      </c>
      <c r="AC23" s="5"/>
      <c r="AD23" s="5"/>
      <c r="AE23" s="5"/>
      <c r="AF23" s="5"/>
      <c r="AG23" s="5"/>
      <c r="AH23" s="5"/>
    </row>
    <row r="24" spans="1:34" ht="225" customHeight="1" x14ac:dyDescent="0.3">
      <c r="A24" s="234" t="s">
        <v>25</v>
      </c>
      <c r="B24" s="47" t="s">
        <v>58</v>
      </c>
      <c r="C24" s="235">
        <v>0</v>
      </c>
      <c r="D24" s="98">
        <v>0</v>
      </c>
      <c r="E24" s="98">
        <v>0</v>
      </c>
      <c r="F24" s="98">
        <v>0</v>
      </c>
      <c r="G24" s="237">
        <f t="shared" si="0"/>
        <v>0</v>
      </c>
      <c r="H24" s="235">
        <v>0</v>
      </c>
      <c r="I24" s="235">
        <v>0</v>
      </c>
      <c r="J24" s="235">
        <v>0</v>
      </c>
      <c r="K24" s="98">
        <v>0</v>
      </c>
      <c r="L24" s="239">
        <f t="shared" si="1"/>
        <v>0</v>
      </c>
      <c r="M24" s="235">
        <v>0</v>
      </c>
      <c r="N24" s="235">
        <v>0</v>
      </c>
      <c r="O24" s="235">
        <v>0</v>
      </c>
      <c r="P24" s="98">
        <v>0</v>
      </c>
      <c r="Q24" s="237">
        <f t="shared" si="2"/>
        <v>0</v>
      </c>
      <c r="R24" s="235">
        <v>0</v>
      </c>
      <c r="S24" s="235">
        <v>0</v>
      </c>
      <c r="T24" s="235">
        <v>0</v>
      </c>
      <c r="U24" s="235">
        <v>0</v>
      </c>
      <c r="V24" s="237">
        <f t="shared" si="3"/>
        <v>0</v>
      </c>
      <c r="W24" s="234">
        <v>0</v>
      </c>
      <c r="X24" s="234">
        <v>0</v>
      </c>
      <c r="Y24" s="234">
        <v>0</v>
      </c>
      <c r="Z24" s="234">
        <v>0</v>
      </c>
      <c r="AA24" s="236">
        <f t="shared" si="4"/>
        <v>0</v>
      </c>
      <c r="AB24" s="236">
        <f t="shared" si="5"/>
        <v>0</v>
      </c>
      <c r="AC24" s="5"/>
      <c r="AD24" s="5"/>
      <c r="AE24" s="5"/>
      <c r="AF24" s="5"/>
      <c r="AG24" s="5"/>
      <c r="AH24" s="5"/>
    </row>
    <row r="25" spans="1:34" ht="33" customHeight="1" x14ac:dyDescent="0.3">
      <c r="A25" s="234" t="s">
        <v>27</v>
      </c>
      <c r="B25" s="44" t="s">
        <v>59</v>
      </c>
      <c r="C25" s="235">
        <v>0</v>
      </c>
      <c r="D25" s="98">
        <v>0</v>
      </c>
      <c r="E25" s="98">
        <v>0</v>
      </c>
      <c r="F25" s="98">
        <v>0</v>
      </c>
      <c r="G25" s="237">
        <f t="shared" si="0"/>
        <v>0</v>
      </c>
      <c r="H25" s="235">
        <v>0</v>
      </c>
      <c r="I25" s="235">
        <v>0</v>
      </c>
      <c r="J25" s="235">
        <v>0</v>
      </c>
      <c r="K25" s="98">
        <v>0</v>
      </c>
      <c r="L25" s="239">
        <f t="shared" si="1"/>
        <v>0</v>
      </c>
      <c r="M25" s="235">
        <v>0</v>
      </c>
      <c r="N25" s="235">
        <v>0</v>
      </c>
      <c r="O25" s="235">
        <v>0</v>
      </c>
      <c r="P25" s="98">
        <v>0</v>
      </c>
      <c r="Q25" s="237">
        <f t="shared" si="2"/>
        <v>0</v>
      </c>
      <c r="R25" s="235">
        <v>0</v>
      </c>
      <c r="S25" s="235">
        <v>0</v>
      </c>
      <c r="T25" s="235">
        <v>0</v>
      </c>
      <c r="U25" s="223"/>
      <c r="V25" s="237">
        <f t="shared" si="3"/>
        <v>0</v>
      </c>
      <c r="W25" s="234">
        <v>0</v>
      </c>
      <c r="X25" s="234">
        <v>0</v>
      </c>
      <c r="Y25" s="234">
        <v>0</v>
      </c>
      <c r="Z25" s="234">
        <v>0</v>
      </c>
      <c r="AA25" s="236">
        <f t="shared" si="4"/>
        <v>0</v>
      </c>
      <c r="AB25" s="236">
        <f t="shared" si="5"/>
        <v>0</v>
      </c>
      <c r="AC25" s="5"/>
      <c r="AD25" s="5"/>
      <c r="AE25" s="5"/>
      <c r="AF25" s="5"/>
      <c r="AG25" s="5"/>
      <c r="AH25" s="5"/>
    </row>
    <row r="26" spans="1:34" ht="20.25" customHeight="1" x14ac:dyDescent="0.3">
      <c r="A26" s="234" t="s">
        <v>28</v>
      </c>
      <c r="B26" s="44" t="s">
        <v>60</v>
      </c>
      <c r="C26" s="235">
        <v>0</v>
      </c>
      <c r="D26" s="98">
        <v>0</v>
      </c>
      <c r="E26" s="98">
        <v>0</v>
      </c>
      <c r="F26" s="98">
        <v>0</v>
      </c>
      <c r="G26" s="237">
        <f t="shared" si="0"/>
        <v>0</v>
      </c>
      <c r="H26" s="235">
        <v>0</v>
      </c>
      <c r="I26" s="235">
        <v>0</v>
      </c>
      <c r="J26" s="235">
        <v>0</v>
      </c>
      <c r="K26" s="98">
        <v>0</v>
      </c>
      <c r="L26" s="239">
        <f t="shared" si="1"/>
        <v>0</v>
      </c>
      <c r="M26" s="235">
        <v>0</v>
      </c>
      <c r="N26" s="235">
        <v>0</v>
      </c>
      <c r="O26" s="235">
        <v>0</v>
      </c>
      <c r="P26" s="98">
        <v>0</v>
      </c>
      <c r="Q26" s="237">
        <f t="shared" si="2"/>
        <v>0</v>
      </c>
      <c r="R26" s="235">
        <v>0</v>
      </c>
      <c r="S26" s="235">
        <v>0</v>
      </c>
      <c r="T26" s="235">
        <v>0</v>
      </c>
      <c r="U26" s="223"/>
      <c r="V26" s="237">
        <f t="shared" si="3"/>
        <v>0</v>
      </c>
      <c r="W26" s="234">
        <v>0</v>
      </c>
      <c r="X26" s="234">
        <v>0</v>
      </c>
      <c r="Y26" s="234">
        <v>0</v>
      </c>
      <c r="Z26" s="234">
        <v>0</v>
      </c>
      <c r="AA26" s="236">
        <f t="shared" si="4"/>
        <v>0</v>
      </c>
      <c r="AB26" s="236">
        <f t="shared" si="5"/>
        <v>0</v>
      </c>
      <c r="AC26" s="5"/>
      <c r="AD26" s="5"/>
      <c r="AE26" s="5"/>
      <c r="AF26" s="5"/>
      <c r="AG26" s="5"/>
      <c r="AH26" s="5"/>
    </row>
    <row r="27" spans="1:34" ht="137.25" customHeight="1" x14ac:dyDescent="0.3">
      <c r="A27" s="234" t="s">
        <v>31</v>
      </c>
      <c r="B27" s="44" t="s">
        <v>61</v>
      </c>
      <c r="C27" s="235">
        <v>15</v>
      </c>
      <c r="D27" s="98">
        <v>14</v>
      </c>
      <c r="E27" s="98">
        <v>10</v>
      </c>
      <c r="F27" s="98">
        <v>15</v>
      </c>
      <c r="G27" s="237">
        <f t="shared" si="0"/>
        <v>5</v>
      </c>
      <c r="H27" s="235">
        <v>15</v>
      </c>
      <c r="I27" s="235">
        <v>14</v>
      </c>
      <c r="J27" s="235">
        <v>10</v>
      </c>
      <c r="K27" s="98">
        <v>15</v>
      </c>
      <c r="L27" s="239">
        <f t="shared" si="1"/>
        <v>5</v>
      </c>
      <c r="M27" s="235">
        <v>30</v>
      </c>
      <c r="N27" s="235">
        <v>30</v>
      </c>
      <c r="O27" s="235">
        <v>20</v>
      </c>
      <c r="P27" s="235">
        <v>15</v>
      </c>
      <c r="Q27" s="237">
        <f t="shared" si="2"/>
        <v>-5</v>
      </c>
      <c r="R27" s="235">
        <v>30</v>
      </c>
      <c r="S27" s="235">
        <v>30</v>
      </c>
      <c r="T27" s="235">
        <v>20</v>
      </c>
      <c r="U27" s="235">
        <v>15</v>
      </c>
      <c r="V27" s="237">
        <f t="shared" si="3"/>
        <v>-5</v>
      </c>
      <c r="W27" s="234">
        <v>0</v>
      </c>
      <c r="X27" s="234">
        <v>0</v>
      </c>
      <c r="Y27" s="234">
        <v>0</v>
      </c>
      <c r="Z27" s="234">
        <v>0</v>
      </c>
      <c r="AA27" s="236">
        <f t="shared" si="4"/>
        <v>0</v>
      </c>
      <c r="AB27" s="236">
        <f t="shared" si="5"/>
        <v>0</v>
      </c>
      <c r="AC27" s="5"/>
      <c r="AD27" s="5"/>
      <c r="AE27" s="5"/>
      <c r="AF27" s="5"/>
      <c r="AG27" s="5"/>
      <c r="AH27" s="5"/>
    </row>
    <row r="28" spans="1:34" ht="107.25" customHeight="1" x14ac:dyDescent="0.3">
      <c r="A28" s="234" t="s">
        <v>37</v>
      </c>
      <c r="B28" s="44" t="s">
        <v>62</v>
      </c>
      <c r="C28" s="235">
        <v>86</v>
      </c>
      <c r="D28" s="98">
        <v>67</v>
      </c>
      <c r="E28" s="98">
        <v>110</v>
      </c>
      <c r="F28" s="240">
        <v>93</v>
      </c>
      <c r="G28" s="237">
        <f t="shared" si="0"/>
        <v>-17</v>
      </c>
      <c r="H28" s="235">
        <v>22</v>
      </c>
      <c r="I28" s="235">
        <v>22</v>
      </c>
      <c r="J28" s="235">
        <v>24</v>
      </c>
      <c r="K28" s="240">
        <v>19</v>
      </c>
      <c r="L28" s="239">
        <f t="shared" si="1"/>
        <v>-5</v>
      </c>
      <c r="M28" s="235">
        <v>1</v>
      </c>
      <c r="N28" s="98">
        <v>5</v>
      </c>
      <c r="O28" s="98">
        <v>1</v>
      </c>
      <c r="P28" s="239">
        <v>4</v>
      </c>
      <c r="Q28" s="237">
        <f t="shared" si="2"/>
        <v>3</v>
      </c>
      <c r="R28" s="235">
        <v>0</v>
      </c>
      <c r="S28" s="235">
        <v>0</v>
      </c>
      <c r="T28" s="235">
        <v>0</v>
      </c>
      <c r="U28" s="235">
        <v>0</v>
      </c>
      <c r="V28" s="237">
        <f t="shared" si="3"/>
        <v>0</v>
      </c>
      <c r="W28" s="234">
        <v>0</v>
      </c>
      <c r="X28" s="234">
        <v>0</v>
      </c>
      <c r="Y28" s="234">
        <v>0</v>
      </c>
      <c r="Z28" s="234">
        <v>0</v>
      </c>
      <c r="AA28" s="236">
        <f t="shared" si="4"/>
        <v>0</v>
      </c>
      <c r="AB28" s="236">
        <f t="shared" si="5"/>
        <v>-19</v>
      </c>
      <c r="AC28" s="5"/>
      <c r="AD28" s="5"/>
      <c r="AE28" s="5"/>
      <c r="AF28" s="5"/>
      <c r="AG28" s="5"/>
      <c r="AH28" s="5"/>
    </row>
    <row r="29" spans="1:34" ht="97.5" customHeight="1" x14ac:dyDescent="0.3">
      <c r="A29" s="234" t="s">
        <v>63</v>
      </c>
      <c r="B29" s="44" t="s">
        <v>64</v>
      </c>
      <c r="C29" s="235">
        <v>68</v>
      </c>
      <c r="D29" s="98">
        <v>37</v>
      </c>
      <c r="E29" s="98">
        <v>79</v>
      </c>
      <c r="F29" s="240">
        <v>114</v>
      </c>
      <c r="G29" s="237">
        <f t="shared" si="0"/>
        <v>35</v>
      </c>
      <c r="H29" s="235">
        <v>10</v>
      </c>
      <c r="I29" s="235">
        <v>9</v>
      </c>
      <c r="J29" s="235">
        <v>14</v>
      </c>
      <c r="K29" s="240">
        <v>21</v>
      </c>
      <c r="L29" s="239">
        <f t="shared" si="1"/>
        <v>7</v>
      </c>
      <c r="M29" s="235">
        <v>4</v>
      </c>
      <c r="N29" s="98">
        <v>1</v>
      </c>
      <c r="O29" s="98">
        <v>0</v>
      </c>
      <c r="P29" s="239">
        <v>1</v>
      </c>
      <c r="Q29" s="237">
        <f t="shared" si="2"/>
        <v>1</v>
      </c>
      <c r="R29" s="235">
        <v>0</v>
      </c>
      <c r="S29" s="235">
        <v>0</v>
      </c>
      <c r="T29" s="235">
        <v>0</v>
      </c>
      <c r="U29" s="235">
        <v>0</v>
      </c>
      <c r="V29" s="237">
        <f t="shared" si="3"/>
        <v>0</v>
      </c>
      <c r="W29" s="234">
        <v>0</v>
      </c>
      <c r="X29" s="234">
        <v>0</v>
      </c>
      <c r="Y29" s="234">
        <v>0</v>
      </c>
      <c r="Z29" s="234">
        <v>0</v>
      </c>
      <c r="AA29" s="236">
        <f t="shared" si="4"/>
        <v>0</v>
      </c>
      <c r="AB29" s="236">
        <f t="shared" si="5"/>
        <v>43</v>
      </c>
      <c r="AC29" s="5"/>
      <c r="AD29" s="5"/>
      <c r="AE29" s="5"/>
      <c r="AF29" s="5"/>
      <c r="AG29" s="5"/>
      <c r="AH29" s="5"/>
    </row>
    <row r="30" spans="1:34" ht="198" customHeight="1" x14ac:dyDescent="0.3">
      <c r="A30" s="234" t="s">
        <v>65</v>
      </c>
      <c r="B30" s="44" t="s">
        <v>66</v>
      </c>
      <c r="C30" s="235">
        <v>0</v>
      </c>
      <c r="D30" s="98">
        <v>0</v>
      </c>
      <c r="E30" s="98">
        <v>0</v>
      </c>
      <c r="F30" s="98">
        <v>0</v>
      </c>
      <c r="G30" s="237">
        <f t="shared" si="0"/>
        <v>0</v>
      </c>
      <c r="H30" s="235">
        <v>0</v>
      </c>
      <c r="I30" s="235">
        <v>0</v>
      </c>
      <c r="J30" s="235">
        <v>0</v>
      </c>
      <c r="K30" s="235">
        <v>0</v>
      </c>
      <c r="L30" s="239">
        <f t="shared" si="1"/>
        <v>0</v>
      </c>
      <c r="M30" s="235">
        <v>0</v>
      </c>
      <c r="N30" s="235">
        <v>0</v>
      </c>
      <c r="O30" s="235">
        <v>0</v>
      </c>
      <c r="P30" s="235">
        <v>0</v>
      </c>
      <c r="Q30" s="237">
        <f t="shared" si="2"/>
        <v>0</v>
      </c>
      <c r="R30" s="235">
        <v>0</v>
      </c>
      <c r="S30" s="235">
        <v>0</v>
      </c>
      <c r="T30" s="235">
        <v>0</v>
      </c>
      <c r="U30" s="235">
        <v>0</v>
      </c>
      <c r="V30" s="237">
        <f t="shared" si="3"/>
        <v>0</v>
      </c>
      <c r="W30" s="234">
        <v>0</v>
      </c>
      <c r="X30" s="234">
        <v>0</v>
      </c>
      <c r="Y30" s="234">
        <v>0</v>
      </c>
      <c r="Z30" s="234">
        <v>0</v>
      </c>
      <c r="AA30" s="236">
        <f t="shared" si="4"/>
        <v>0</v>
      </c>
      <c r="AB30" s="236">
        <f t="shared" si="5"/>
        <v>0</v>
      </c>
      <c r="AC30" s="5"/>
      <c r="AD30" s="5"/>
      <c r="AE30" s="5"/>
      <c r="AF30" s="5"/>
      <c r="AG30" s="5"/>
      <c r="AH30" s="5"/>
    </row>
    <row r="31" spans="1:34" ht="30.75" customHeight="1" x14ac:dyDescent="0.3">
      <c r="A31" s="33" t="s">
        <v>67</v>
      </c>
      <c r="B31" s="44" t="s">
        <v>59</v>
      </c>
      <c r="C31" s="235">
        <v>0</v>
      </c>
      <c r="D31" s="98">
        <v>0</v>
      </c>
      <c r="E31" s="98">
        <v>0</v>
      </c>
      <c r="F31" s="98">
        <v>0</v>
      </c>
      <c r="G31" s="237">
        <f t="shared" si="0"/>
        <v>0</v>
      </c>
      <c r="H31" s="235">
        <v>0</v>
      </c>
      <c r="I31" s="235">
        <v>0</v>
      </c>
      <c r="J31" s="235">
        <v>0</v>
      </c>
      <c r="K31" s="235">
        <v>0</v>
      </c>
      <c r="L31" s="239">
        <f t="shared" si="1"/>
        <v>0</v>
      </c>
      <c r="M31" s="235">
        <v>0</v>
      </c>
      <c r="N31" s="235">
        <v>0</v>
      </c>
      <c r="O31" s="235">
        <v>0</v>
      </c>
      <c r="P31" s="235">
        <v>0</v>
      </c>
      <c r="Q31" s="237">
        <f t="shared" si="2"/>
        <v>0</v>
      </c>
      <c r="R31" s="235">
        <v>0</v>
      </c>
      <c r="S31" s="235">
        <v>0</v>
      </c>
      <c r="T31" s="235">
        <v>0</v>
      </c>
      <c r="U31" s="235">
        <v>0</v>
      </c>
      <c r="V31" s="237">
        <f t="shared" si="3"/>
        <v>0</v>
      </c>
      <c r="W31" s="234">
        <v>0</v>
      </c>
      <c r="X31" s="234">
        <v>0</v>
      </c>
      <c r="Y31" s="234">
        <v>0</v>
      </c>
      <c r="Z31" s="234">
        <v>0</v>
      </c>
      <c r="AA31" s="236">
        <f t="shared" si="4"/>
        <v>0</v>
      </c>
      <c r="AB31" s="236">
        <f t="shared" si="5"/>
        <v>0</v>
      </c>
    </row>
    <row r="32" spans="1:34" x14ac:dyDescent="0.3">
      <c r="A32" s="33" t="s">
        <v>68</v>
      </c>
      <c r="B32" s="56" t="s">
        <v>69</v>
      </c>
      <c r="C32" s="235">
        <v>0</v>
      </c>
      <c r="D32" s="98">
        <v>0</v>
      </c>
      <c r="E32" s="98">
        <v>0</v>
      </c>
      <c r="F32" s="98">
        <v>0</v>
      </c>
      <c r="G32" s="237">
        <f t="shared" si="0"/>
        <v>0</v>
      </c>
      <c r="H32" s="235">
        <v>0</v>
      </c>
      <c r="I32" s="235">
        <v>0</v>
      </c>
      <c r="J32" s="235">
        <v>0</v>
      </c>
      <c r="K32" s="235">
        <v>0</v>
      </c>
      <c r="L32" s="239">
        <f t="shared" si="1"/>
        <v>0</v>
      </c>
      <c r="M32" s="235">
        <v>0</v>
      </c>
      <c r="N32" s="235">
        <v>0</v>
      </c>
      <c r="O32" s="235">
        <v>0</v>
      </c>
      <c r="P32" s="235">
        <v>0</v>
      </c>
      <c r="Q32" s="237">
        <f t="shared" si="2"/>
        <v>0</v>
      </c>
      <c r="R32" s="235">
        <v>0</v>
      </c>
      <c r="S32" s="235">
        <v>0</v>
      </c>
      <c r="T32" s="235">
        <v>0</v>
      </c>
      <c r="U32" s="235">
        <v>0</v>
      </c>
      <c r="V32" s="237">
        <f t="shared" si="3"/>
        <v>0</v>
      </c>
      <c r="W32" s="234">
        <v>0</v>
      </c>
      <c r="X32" s="234">
        <v>0</v>
      </c>
      <c r="Y32" s="234">
        <v>0</v>
      </c>
      <c r="Z32" s="234">
        <v>0</v>
      </c>
      <c r="AA32" s="236">
        <f t="shared" si="4"/>
        <v>0</v>
      </c>
      <c r="AB32" s="236">
        <f t="shared" si="5"/>
        <v>0</v>
      </c>
    </row>
    <row r="33" spans="1:33" ht="82.8" x14ac:dyDescent="0.3">
      <c r="A33" s="33" t="s">
        <v>70</v>
      </c>
      <c r="B33" s="44" t="s">
        <v>71</v>
      </c>
      <c r="C33" s="235">
        <v>90</v>
      </c>
      <c r="D33" s="98">
        <v>90</v>
      </c>
      <c r="E33" s="98">
        <v>60</v>
      </c>
      <c r="F33" s="98">
        <v>60</v>
      </c>
      <c r="G33" s="237">
        <v>60</v>
      </c>
      <c r="H33" s="235">
        <v>120</v>
      </c>
      <c r="I33" s="235">
        <v>110</v>
      </c>
      <c r="J33" s="235">
        <v>100</v>
      </c>
      <c r="K33" s="235">
        <v>100</v>
      </c>
      <c r="L33" s="239">
        <f t="shared" si="1"/>
        <v>0</v>
      </c>
      <c r="M33" s="235">
        <v>120</v>
      </c>
      <c r="N33" s="235">
        <v>120</v>
      </c>
      <c r="O33" s="235">
        <v>120</v>
      </c>
      <c r="P33" s="235">
        <v>120</v>
      </c>
      <c r="Q33" s="237">
        <f t="shared" si="2"/>
        <v>0</v>
      </c>
      <c r="R33" s="235">
        <v>0</v>
      </c>
      <c r="S33" s="235">
        <v>0</v>
      </c>
      <c r="T33" s="235">
        <v>0</v>
      </c>
      <c r="U33" s="235">
        <v>0</v>
      </c>
      <c r="V33" s="237">
        <f t="shared" si="3"/>
        <v>0</v>
      </c>
      <c r="W33" s="234">
        <v>0</v>
      </c>
      <c r="X33" s="234">
        <v>0</v>
      </c>
      <c r="Y33" s="234">
        <v>0</v>
      </c>
      <c r="Z33" s="234">
        <v>0</v>
      </c>
      <c r="AA33" s="236">
        <f t="shared" si="4"/>
        <v>0</v>
      </c>
      <c r="AB33" s="236">
        <f t="shared" si="5"/>
        <v>60</v>
      </c>
    </row>
    <row r="34" spans="1:33" x14ac:dyDescent="0.3">
      <c r="A34" s="11"/>
      <c r="B34" s="11"/>
      <c r="C34" s="57"/>
      <c r="D34" s="99"/>
      <c r="E34" s="99"/>
      <c r="F34" s="99"/>
      <c r="G34" s="100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11"/>
      <c r="Y34" s="11"/>
      <c r="Z34" s="11"/>
      <c r="AA34" s="11"/>
      <c r="AB34" s="11"/>
    </row>
    <row r="35" spans="1:33" ht="56.25" customHeight="1" x14ac:dyDescent="0.3">
      <c r="A35" s="396" t="s">
        <v>404</v>
      </c>
      <c r="B35" s="397"/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101"/>
      <c r="S35" s="101"/>
      <c r="T35" s="101"/>
      <c r="U35" s="101"/>
      <c r="V35" s="101"/>
      <c r="W35" s="101"/>
      <c r="X35" s="127"/>
      <c r="Y35" s="127"/>
      <c r="Z35" s="127"/>
      <c r="AA35" s="127"/>
      <c r="AB35" s="127"/>
      <c r="AC35" s="9"/>
      <c r="AD35" s="9"/>
      <c r="AE35" s="9"/>
      <c r="AF35" s="9"/>
      <c r="AG35" s="9"/>
    </row>
    <row r="36" spans="1:33" ht="15.6" x14ac:dyDescent="0.3">
      <c r="A36" s="335" t="s">
        <v>72</v>
      </c>
      <c r="B36" s="398"/>
      <c r="C36" s="336"/>
      <c r="D36" s="230">
        <v>15</v>
      </c>
      <c r="E36" s="231"/>
      <c r="F36" s="231"/>
      <c r="G36" s="232"/>
      <c r="H36" s="399">
        <v>150</v>
      </c>
      <c r="I36" s="400"/>
      <c r="J36" s="128"/>
      <c r="K36" s="128"/>
      <c r="L36" s="399">
        <v>250</v>
      </c>
      <c r="M36" s="400"/>
      <c r="N36" s="399">
        <v>670</v>
      </c>
      <c r="O36" s="401"/>
      <c r="P36" s="401"/>
      <c r="Q36" s="400"/>
      <c r="R36" s="61"/>
      <c r="S36" s="61"/>
      <c r="T36" s="61"/>
      <c r="U36" s="61"/>
      <c r="V36" s="61"/>
      <c r="W36" s="61"/>
      <c r="X36" s="11"/>
      <c r="Y36" s="11"/>
      <c r="Z36" s="11"/>
      <c r="AA36" s="11"/>
      <c r="AB36" s="11"/>
    </row>
    <row r="37" spans="1:33" ht="15.6" x14ac:dyDescent="0.3">
      <c r="A37" s="335" t="s">
        <v>73</v>
      </c>
      <c r="B37" s="398"/>
      <c r="C37" s="336"/>
      <c r="D37" s="102" t="s">
        <v>74</v>
      </c>
      <c r="E37" s="102" t="s">
        <v>75</v>
      </c>
      <c r="F37" s="103"/>
      <c r="G37" s="223"/>
      <c r="H37" s="102" t="s">
        <v>74</v>
      </c>
      <c r="I37" s="102" t="s">
        <v>75</v>
      </c>
      <c r="J37" s="102"/>
      <c r="K37" s="102"/>
      <c r="L37" s="102" t="s">
        <v>74</v>
      </c>
      <c r="M37" s="102" t="s">
        <v>75</v>
      </c>
      <c r="N37" s="102" t="s">
        <v>74</v>
      </c>
      <c r="O37" s="102"/>
      <c r="P37" s="102"/>
      <c r="Q37" s="102" t="s">
        <v>75</v>
      </c>
      <c r="R37" s="61"/>
      <c r="S37" s="61"/>
      <c r="T37" s="61"/>
      <c r="U37" s="61"/>
      <c r="V37" s="61"/>
      <c r="W37" s="61"/>
      <c r="X37" s="11"/>
      <c r="Y37" s="11"/>
      <c r="Z37" s="11"/>
      <c r="AA37" s="11"/>
      <c r="AB37" s="11"/>
    </row>
    <row r="38" spans="1:33" ht="124.8" x14ac:dyDescent="0.3">
      <c r="A38" s="129" t="s">
        <v>76</v>
      </c>
      <c r="B38" s="129" t="s">
        <v>77</v>
      </c>
      <c r="C38" s="129" t="s">
        <v>78</v>
      </c>
      <c r="D38" s="103" t="s">
        <v>79</v>
      </c>
      <c r="E38" s="103" t="s">
        <v>79</v>
      </c>
      <c r="F38" s="102"/>
      <c r="G38" s="103"/>
      <c r="H38" s="103" t="s">
        <v>79</v>
      </c>
      <c r="I38" s="103" t="s">
        <v>79</v>
      </c>
      <c r="J38" s="103"/>
      <c r="K38" s="103"/>
      <c r="L38" s="103" t="s">
        <v>79</v>
      </c>
      <c r="M38" s="103" t="s">
        <v>79</v>
      </c>
      <c r="N38" s="103" t="s">
        <v>79</v>
      </c>
      <c r="O38" s="103"/>
      <c r="P38" s="103"/>
      <c r="Q38" s="103" t="s">
        <v>79</v>
      </c>
      <c r="R38" s="61"/>
      <c r="S38" s="61"/>
      <c r="T38" s="61"/>
      <c r="U38" s="61"/>
      <c r="V38" s="61"/>
      <c r="W38" s="61"/>
      <c r="X38" s="11"/>
      <c r="Y38" s="11"/>
      <c r="Z38" s="11"/>
      <c r="AA38" s="11"/>
      <c r="AB38" s="11"/>
    </row>
    <row r="39" spans="1:33" ht="15.6" x14ac:dyDescent="0.3">
      <c r="A39" s="402" t="s">
        <v>80</v>
      </c>
      <c r="B39" s="402" t="s">
        <v>81</v>
      </c>
      <c r="C39" s="129" t="s">
        <v>82</v>
      </c>
      <c r="D39" s="103" t="s">
        <v>79</v>
      </c>
      <c r="E39" s="103"/>
      <c r="F39" s="103"/>
      <c r="G39" s="104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61"/>
      <c r="S39" s="61"/>
      <c r="T39" s="61"/>
      <c r="U39" s="61"/>
      <c r="V39" s="61"/>
      <c r="W39" s="61"/>
      <c r="X39" s="11"/>
      <c r="Y39" s="11"/>
      <c r="Z39" s="11"/>
      <c r="AA39" s="11"/>
      <c r="AB39" s="11"/>
    </row>
    <row r="40" spans="1:33" ht="15.6" x14ac:dyDescent="0.3">
      <c r="A40" s="403"/>
      <c r="B40" s="404"/>
      <c r="C40" s="129" t="s">
        <v>83</v>
      </c>
      <c r="D40" s="105"/>
      <c r="E40" s="105"/>
      <c r="F40" s="105"/>
      <c r="G40" s="105"/>
      <c r="H40" s="105"/>
      <c r="I40" s="104"/>
      <c r="J40" s="104"/>
      <c r="K40" s="104"/>
      <c r="L40" s="104"/>
      <c r="M40" s="105"/>
      <c r="N40" s="105"/>
      <c r="O40" s="105"/>
      <c r="P40" s="105"/>
      <c r="Q40" s="105"/>
      <c r="R40" s="61"/>
      <c r="S40" s="61"/>
      <c r="T40" s="61"/>
      <c r="U40" s="61"/>
      <c r="V40" s="61"/>
      <c r="W40" s="61"/>
      <c r="X40" s="11"/>
      <c r="Y40" s="11"/>
      <c r="Z40" s="11"/>
      <c r="AA40" s="11"/>
      <c r="AB40" s="11"/>
    </row>
    <row r="41" spans="1:33" ht="15.6" x14ac:dyDescent="0.3">
      <c r="A41" s="403"/>
      <c r="B41" s="402" t="s">
        <v>84</v>
      </c>
      <c r="C41" s="129" t="s">
        <v>82</v>
      </c>
      <c r="D41" s="104"/>
      <c r="E41" s="104"/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61"/>
      <c r="S41" s="61"/>
      <c r="T41" s="61"/>
      <c r="U41" s="61"/>
      <c r="V41" s="61"/>
      <c r="W41" s="61"/>
      <c r="X41" s="11"/>
      <c r="Y41" s="11"/>
      <c r="Z41" s="11"/>
      <c r="AA41" s="11"/>
      <c r="AB41" s="11"/>
    </row>
    <row r="42" spans="1:33" ht="15.6" x14ac:dyDescent="0.3">
      <c r="A42" s="404"/>
      <c r="B42" s="404"/>
      <c r="C42" s="129" t="s">
        <v>83</v>
      </c>
      <c r="D42" s="105"/>
      <c r="E42" s="105"/>
      <c r="F42" s="105"/>
      <c r="G42" s="105"/>
      <c r="H42" s="104"/>
      <c r="I42" s="105"/>
      <c r="J42" s="105"/>
      <c r="K42" s="105"/>
      <c r="L42" s="104"/>
      <c r="M42" s="105"/>
      <c r="N42" s="104"/>
      <c r="O42" s="104"/>
      <c r="P42" s="104"/>
      <c r="Q42" s="105"/>
      <c r="R42" s="61"/>
      <c r="S42" s="61"/>
      <c r="T42" s="61"/>
      <c r="U42" s="61"/>
      <c r="V42" s="61"/>
      <c r="W42" s="61"/>
      <c r="X42" s="11"/>
      <c r="Y42" s="11"/>
      <c r="Z42" s="11"/>
      <c r="AA42" s="11"/>
      <c r="AB42" s="11"/>
    </row>
    <row r="43" spans="1:33" ht="15.6" x14ac:dyDescent="0.3">
      <c r="A43" s="402">
        <v>750</v>
      </c>
      <c r="B43" s="402" t="s">
        <v>81</v>
      </c>
      <c r="C43" s="129" t="s">
        <v>82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61"/>
      <c r="S43" s="61"/>
      <c r="T43" s="61"/>
      <c r="U43" s="61"/>
      <c r="V43" s="61"/>
      <c r="W43" s="61"/>
      <c r="X43" s="11"/>
      <c r="Y43" s="11"/>
      <c r="Z43" s="11"/>
      <c r="AA43" s="11"/>
      <c r="AB43" s="11"/>
    </row>
    <row r="44" spans="1:33" ht="15.6" x14ac:dyDescent="0.3">
      <c r="A44" s="403"/>
      <c r="B44" s="404"/>
      <c r="C44" s="129" t="s">
        <v>83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61"/>
      <c r="S44" s="61"/>
      <c r="T44" s="61"/>
      <c r="U44" s="61"/>
      <c r="V44" s="61"/>
      <c r="W44" s="61"/>
      <c r="X44" s="11"/>
      <c r="Y44" s="11"/>
      <c r="Z44" s="11"/>
      <c r="AA44" s="11"/>
      <c r="AB44" s="11"/>
    </row>
    <row r="45" spans="1:33" ht="15.6" x14ac:dyDescent="0.3">
      <c r="A45" s="403"/>
      <c r="B45" s="402" t="s">
        <v>84</v>
      </c>
      <c r="C45" s="129" t="s">
        <v>82</v>
      </c>
      <c r="D45" s="104"/>
      <c r="E45" s="104"/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61"/>
      <c r="S45" s="61"/>
      <c r="T45" s="61"/>
      <c r="U45" s="61"/>
      <c r="V45" s="61"/>
      <c r="W45" s="61"/>
      <c r="X45" s="11"/>
      <c r="Y45" s="11"/>
      <c r="Z45" s="11"/>
      <c r="AA45" s="11"/>
      <c r="AB45" s="11"/>
    </row>
    <row r="46" spans="1:33" ht="15.6" x14ac:dyDescent="0.3">
      <c r="A46" s="404"/>
      <c r="B46" s="404"/>
      <c r="C46" s="129" t="s">
        <v>83</v>
      </c>
      <c r="D46" s="105"/>
      <c r="E46" s="105"/>
      <c r="F46" s="105"/>
      <c r="G46" s="105"/>
      <c r="H46" s="104"/>
      <c r="I46" s="105"/>
      <c r="J46" s="105"/>
      <c r="K46" s="105"/>
      <c r="L46" s="104"/>
      <c r="M46" s="105"/>
      <c r="N46" s="104"/>
      <c r="O46" s="104"/>
      <c r="P46" s="104"/>
      <c r="Q46" s="105"/>
      <c r="R46" s="61"/>
      <c r="S46" s="61"/>
      <c r="T46" s="61"/>
      <c r="U46" s="61"/>
      <c r="V46" s="61"/>
      <c r="W46" s="61"/>
      <c r="X46" s="11"/>
      <c r="Y46" s="11"/>
      <c r="Z46" s="11"/>
      <c r="AA46" s="11"/>
      <c r="AB46" s="11"/>
    </row>
    <row r="47" spans="1:33" ht="15.6" x14ac:dyDescent="0.3">
      <c r="A47" s="402">
        <v>1000</v>
      </c>
      <c r="B47" s="402" t="s">
        <v>81</v>
      </c>
      <c r="C47" s="129" t="s">
        <v>82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61"/>
      <c r="S47" s="61"/>
      <c r="T47" s="61"/>
      <c r="U47" s="61"/>
      <c r="V47" s="61"/>
      <c r="W47" s="61"/>
      <c r="X47" s="11"/>
      <c r="Y47" s="11"/>
      <c r="Z47" s="11"/>
      <c r="AA47" s="11"/>
      <c r="AB47" s="11"/>
    </row>
    <row r="48" spans="1:33" ht="15.6" x14ac:dyDescent="0.3">
      <c r="A48" s="403"/>
      <c r="B48" s="404"/>
      <c r="C48" s="129" t="s">
        <v>83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61"/>
      <c r="S48" s="61"/>
      <c r="T48" s="61"/>
      <c r="U48" s="61"/>
      <c r="V48" s="61"/>
      <c r="W48" s="61"/>
      <c r="X48" s="11"/>
      <c r="Y48" s="11"/>
      <c r="Z48" s="11"/>
      <c r="AA48" s="11"/>
      <c r="AB48" s="11"/>
    </row>
    <row r="49" spans="1:28" ht="15.6" x14ac:dyDescent="0.3">
      <c r="A49" s="403"/>
      <c r="B49" s="402" t="s">
        <v>84</v>
      </c>
      <c r="C49" s="129" t="s">
        <v>82</v>
      </c>
      <c r="D49" s="104"/>
      <c r="E49" s="104"/>
      <c r="F49" s="104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61"/>
      <c r="S49" s="61"/>
      <c r="T49" s="61"/>
      <c r="U49" s="61"/>
      <c r="V49" s="61"/>
      <c r="W49" s="61"/>
      <c r="X49" s="11"/>
      <c r="Y49" s="11"/>
      <c r="Z49" s="11"/>
      <c r="AA49" s="11"/>
      <c r="AB49" s="11"/>
    </row>
    <row r="50" spans="1:28" ht="15.6" x14ac:dyDescent="0.3">
      <c r="A50" s="404"/>
      <c r="B50" s="404"/>
      <c r="C50" s="129" t="s">
        <v>83</v>
      </c>
      <c r="D50" s="105"/>
      <c r="E50" s="105"/>
      <c r="F50" s="105"/>
      <c r="G50" s="105"/>
      <c r="H50" s="104"/>
      <c r="I50" s="105"/>
      <c r="J50" s="105"/>
      <c r="K50" s="105"/>
      <c r="L50" s="104"/>
      <c r="M50" s="105"/>
      <c r="N50" s="104"/>
      <c r="O50" s="104"/>
      <c r="P50" s="104"/>
      <c r="Q50" s="105"/>
      <c r="R50" s="61"/>
      <c r="S50" s="61"/>
      <c r="T50" s="61"/>
      <c r="U50" s="61"/>
      <c r="V50" s="61"/>
      <c r="W50" s="61"/>
      <c r="X50" s="11"/>
      <c r="Y50" s="11"/>
      <c r="Z50" s="11"/>
      <c r="AA50" s="11"/>
      <c r="AB50" s="11"/>
    </row>
    <row r="51" spans="1:28" ht="15.6" x14ac:dyDescent="0.3">
      <c r="A51" s="402">
        <v>1250</v>
      </c>
      <c r="B51" s="406" t="s">
        <v>81</v>
      </c>
      <c r="C51" s="129" t="s">
        <v>82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61"/>
      <c r="S51" s="61"/>
      <c r="T51" s="61"/>
      <c r="U51" s="61"/>
      <c r="V51" s="61"/>
      <c r="W51" s="61"/>
      <c r="X51" s="11"/>
      <c r="Y51" s="11"/>
      <c r="Z51" s="11"/>
      <c r="AA51" s="11"/>
      <c r="AB51" s="11"/>
    </row>
    <row r="52" spans="1:28" ht="15.6" x14ac:dyDescent="0.3">
      <c r="A52" s="403"/>
      <c r="B52" s="406"/>
      <c r="C52" s="129" t="s">
        <v>83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61"/>
      <c r="S52" s="61"/>
      <c r="T52" s="61"/>
      <c r="U52" s="61"/>
      <c r="V52" s="61"/>
      <c r="W52" s="61"/>
      <c r="X52" s="11"/>
      <c r="Y52" s="11"/>
      <c r="Z52" s="11"/>
      <c r="AA52" s="11"/>
      <c r="AB52" s="11"/>
    </row>
    <row r="53" spans="1:28" ht="15.6" x14ac:dyDescent="0.3">
      <c r="A53" s="403"/>
      <c r="B53" s="406" t="s">
        <v>84</v>
      </c>
      <c r="C53" s="129" t="s">
        <v>82</v>
      </c>
      <c r="D53" s="104"/>
      <c r="E53" s="104"/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61"/>
      <c r="S53" s="61"/>
      <c r="T53" s="61"/>
      <c r="U53" s="61"/>
      <c r="V53" s="61"/>
      <c r="W53" s="61"/>
      <c r="X53" s="11"/>
      <c r="Y53" s="11"/>
      <c r="Z53" s="11"/>
      <c r="AA53" s="11"/>
      <c r="AB53" s="11"/>
    </row>
    <row r="54" spans="1:28" ht="15.6" x14ac:dyDescent="0.3">
      <c r="A54" s="404"/>
      <c r="B54" s="406"/>
      <c r="C54" s="129" t="s">
        <v>83</v>
      </c>
      <c r="D54" s="105"/>
      <c r="E54" s="105"/>
      <c r="F54" s="105"/>
      <c r="G54" s="105"/>
      <c r="H54" s="104"/>
      <c r="I54" s="105"/>
      <c r="J54" s="105"/>
      <c r="K54" s="105"/>
      <c r="L54" s="104"/>
      <c r="M54" s="105"/>
      <c r="N54" s="104"/>
      <c r="O54" s="104"/>
      <c r="P54" s="104"/>
      <c r="Q54" s="105"/>
      <c r="R54" s="61"/>
      <c r="S54" s="61"/>
      <c r="T54" s="61"/>
      <c r="U54" s="61"/>
      <c r="V54" s="61"/>
      <c r="W54" s="61"/>
      <c r="X54" s="11"/>
      <c r="Y54" s="11"/>
      <c r="Z54" s="11"/>
      <c r="AA54" s="11"/>
      <c r="AB54" s="11"/>
    </row>
    <row r="55" spans="1:28" ht="15.6" x14ac:dyDescent="0.3">
      <c r="A55" s="6"/>
      <c r="B55" s="6"/>
      <c r="C55" s="6"/>
      <c r="D55" s="106"/>
      <c r="E55" s="106"/>
      <c r="F55" s="106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61"/>
      <c r="S55" s="61"/>
      <c r="T55" s="61"/>
      <c r="U55" s="61"/>
      <c r="V55" s="61"/>
      <c r="W55" s="61"/>
      <c r="X55" s="11"/>
      <c r="Y55" s="11"/>
      <c r="Z55" s="11"/>
      <c r="AA55" s="11"/>
      <c r="AB55" s="11"/>
    </row>
    <row r="56" spans="1:28" ht="15.6" x14ac:dyDescent="0.3">
      <c r="A56" s="7" t="s">
        <v>85</v>
      </c>
      <c r="B56" s="6"/>
      <c r="C56" s="6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61"/>
      <c r="S56" s="61"/>
      <c r="T56" s="61"/>
      <c r="U56" s="61"/>
      <c r="V56" s="61"/>
      <c r="W56" s="61"/>
      <c r="X56" s="11"/>
      <c r="Y56" s="11"/>
      <c r="Z56" s="11"/>
      <c r="AA56" s="11"/>
      <c r="AB56" s="11"/>
    </row>
    <row r="57" spans="1:28" ht="15.6" x14ac:dyDescent="0.3">
      <c r="A57" s="58"/>
      <c r="B57" s="58"/>
      <c r="C57" s="58"/>
      <c r="D57" s="107"/>
      <c r="E57" s="107"/>
      <c r="F57" s="107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61"/>
      <c r="S57" s="61"/>
      <c r="T57" s="61"/>
      <c r="U57" s="61"/>
      <c r="V57" s="61"/>
      <c r="W57" s="61"/>
      <c r="X57" s="11"/>
      <c r="Y57" s="11"/>
      <c r="Z57" s="11"/>
      <c r="AA57" s="11"/>
      <c r="AB57" s="11"/>
    </row>
    <row r="58" spans="1:28" ht="39" customHeight="1" x14ac:dyDescent="0.35">
      <c r="A58" s="405" t="s">
        <v>398</v>
      </c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109"/>
      <c r="S58" s="61"/>
      <c r="T58" s="61"/>
      <c r="U58" s="61"/>
      <c r="V58" s="61"/>
      <c r="W58" s="61"/>
      <c r="X58" s="11"/>
      <c r="Y58" s="11"/>
      <c r="Z58" s="11"/>
      <c r="AA58" s="11"/>
      <c r="AB58" s="11"/>
    </row>
    <row r="59" spans="1:28" ht="20.399999999999999" x14ac:dyDescent="0.35">
      <c r="A59" s="11"/>
      <c r="B59" s="11"/>
      <c r="C59" s="11"/>
      <c r="D59" s="109"/>
      <c r="E59" s="109"/>
      <c r="F59" s="109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11"/>
      <c r="Y59" s="11"/>
      <c r="Z59" s="11"/>
      <c r="AA59" s="11"/>
      <c r="AB59" s="11"/>
    </row>
    <row r="60" spans="1:28" x14ac:dyDescent="0.3">
      <c r="A60" s="11"/>
      <c r="B60" s="11"/>
      <c r="C60" s="1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11"/>
      <c r="Y60" s="11"/>
      <c r="Z60" s="11"/>
      <c r="AA60" s="11"/>
      <c r="AB60" s="11"/>
    </row>
    <row r="61" spans="1:28" x14ac:dyDescent="0.3">
      <c r="A61" s="11"/>
      <c r="B61" s="11"/>
      <c r="C61" s="1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11"/>
      <c r="Y61" s="11"/>
      <c r="Z61" s="11"/>
      <c r="AA61" s="11"/>
      <c r="AB61" s="11"/>
    </row>
    <row r="62" spans="1:28" x14ac:dyDescent="0.3">
      <c r="A62" s="11"/>
      <c r="B62" s="11"/>
      <c r="C62" s="1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11"/>
      <c r="Y62" s="11"/>
      <c r="Z62" s="11"/>
      <c r="AA62" s="11"/>
      <c r="AB62" s="11"/>
    </row>
    <row r="63" spans="1:28" x14ac:dyDescent="0.3">
      <c r="A63" s="11"/>
      <c r="B63" s="11"/>
      <c r="C63" s="1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11"/>
      <c r="Y63" s="11"/>
      <c r="Z63" s="11"/>
      <c r="AA63" s="11"/>
      <c r="AB63" s="11"/>
    </row>
    <row r="64" spans="1:28" x14ac:dyDescent="0.3">
      <c r="A64" s="11"/>
      <c r="B64" s="11"/>
      <c r="C64" s="1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11"/>
      <c r="Y64" s="11"/>
      <c r="Z64" s="11"/>
      <c r="AA64" s="11"/>
      <c r="AB64" s="11"/>
    </row>
    <row r="65" spans="1:28" x14ac:dyDescent="0.3">
      <c r="A65" s="11"/>
      <c r="B65" s="11"/>
      <c r="C65" s="1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11"/>
      <c r="Y65" s="11"/>
      <c r="Z65" s="11"/>
      <c r="AA65" s="11"/>
      <c r="AB65" s="11"/>
    </row>
    <row r="66" spans="1:28" x14ac:dyDescent="0.3">
      <c r="A66" s="11"/>
      <c r="B66" s="11"/>
      <c r="C66" s="1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11"/>
      <c r="Y66" s="11"/>
      <c r="Z66" s="11"/>
      <c r="AA66" s="11"/>
      <c r="AB66" s="11"/>
    </row>
    <row r="67" spans="1:28" x14ac:dyDescent="0.3">
      <c r="A67" s="11"/>
      <c r="B67" s="11"/>
      <c r="C67" s="1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11"/>
      <c r="Y67" s="11"/>
      <c r="Z67" s="11"/>
      <c r="AA67" s="11"/>
      <c r="AB67" s="11"/>
    </row>
  </sheetData>
  <mergeCells count="36">
    <mergeCell ref="A58:Q58"/>
    <mergeCell ref="A47:A50"/>
    <mergeCell ref="B47:B48"/>
    <mergeCell ref="B49:B50"/>
    <mergeCell ref="A51:A54"/>
    <mergeCell ref="B51:B52"/>
    <mergeCell ref="B53:B54"/>
    <mergeCell ref="A37:C37"/>
    <mergeCell ref="A39:A42"/>
    <mergeCell ref="B39:B40"/>
    <mergeCell ref="B41:B42"/>
    <mergeCell ref="A43:A46"/>
    <mergeCell ref="B43:B44"/>
    <mergeCell ref="B45:B46"/>
    <mergeCell ref="A35:Q35"/>
    <mergeCell ref="A36:C36"/>
    <mergeCell ref="H36:I36"/>
    <mergeCell ref="L36:M36"/>
    <mergeCell ref="N36:Q36"/>
    <mergeCell ref="A12:C12"/>
    <mergeCell ref="A13:Q13"/>
    <mergeCell ref="A19:A21"/>
    <mergeCell ref="B19:B21"/>
    <mergeCell ref="C19:AA19"/>
    <mergeCell ref="W20:AA20"/>
    <mergeCell ref="AB19:AB21"/>
    <mergeCell ref="C20:G20"/>
    <mergeCell ref="H20:L20"/>
    <mergeCell ref="M20:Q20"/>
    <mergeCell ref="R20:V20"/>
    <mergeCell ref="A11:C11"/>
    <mergeCell ref="A1:AB1"/>
    <mergeCell ref="A4:AA4"/>
    <mergeCell ref="A6:AB6"/>
    <mergeCell ref="A7:B7"/>
    <mergeCell ref="A10:N10"/>
  </mergeCells>
  <hyperlinks>
    <hyperlink ref="A11" r:id="rId1"/>
    <hyperlink ref="D12" r:id="rId2"/>
  </hyperlinks>
  <pageMargins left="0.7" right="0.7" top="0.75" bottom="0.75" header="0.3" footer="0.3"/>
  <pageSetup paperSize="9" scale="27" fitToHeight="0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R57"/>
  <sheetViews>
    <sheetView topLeftCell="A8" zoomScale="85" zoomScaleNormal="85" workbookViewId="0">
      <selection activeCell="O18" sqref="O18"/>
    </sheetView>
  </sheetViews>
  <sheetFormatPr defaultRowHeight="14.4" x14ac:dyDescent="0.3"/>
  <cols>
    <col min="1" max="1" width="10.109375" customWidth="1"/>
    <col min="2" max="2" width="17.44140625" style="5" customWidth="1"/>
    <col min="3" max="3" width="10.109375" customWidth="1"/>
    <col min="4" max="5" width="9.33203125" style="10" bestFit="1" customWidth="1"/>
    <col min="6" max="6" width="9.33203125" style="10" customWidth="1"/>
    <col min="7" max="7" width="9.109375" customWidth="1"/>
    <col min="8" max="8" width="9.33203125" bestFit="1" customWidth="1"/>
    <col min="9" max="9" width="9.5546875" customWidth="1"/>
    <col min="10" max="11" width="9.5546875" style="10" customWidth="1"/>
    <col min="12" max="14" width="9.33203125" bestFit="1" customWidth="1"/>
    <col min="15" max="15" width="9.33203125" style="10" bestFit="1" customWidth="1"/>
    <col min="16" max="16" width="9.33203125" style="10" customWidth="1"/>
    <col min="17" max="17" width="12" bestFit="1" customWidth="1"/>
    <col min="18" max="19" width="9.33203125" bestFit="1" customWidth="1"/>
    <col min="20" max="20" width="9.33203125" style="10" bestFit="1" customWidth="1"/>
    <col min="21" max="21" width="9.33203125" style="10" customWidth="1"/>
    <col min="22" max="22" width="12" bestFit="1" customWidth="1"/>
    <col min="23" max="24" width="9.33203125" bestFit="1" customWidth="1"/>
    <col min="25" max="25" width="9.33203125" style="10" bestFit="1" customWidth="1"/>
    <col min="26" max="26" width="9.33203125" style="10" customWidth="1"/>
    <col min="27" max="27" width="9.33203125" bestFit="1" customWidth="1"/>
  </cols>
  <sheetData>
    <row r="1" spans="1:41" ht="65.25" customHeight="1" x14ac:dyDescent="0.3">
      <c r="A1" s="379" t="s">
        <v>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59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x14ac:dyDescent="0.3">
      <c r="A2" s="407" t="s">
        <v>86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x14ac:dyDescent="0.3">
      <c r="A3" s="48" t="s">
        <v>490</v>
      </c>
      <c r="B3" s="60"/>
      <c r="C3" s="48"/>
      <c r="D3" s="50"/>
      <c r="E3" s="50"/>
      <c r="F3" s="50"/>
      <c r="G3" s="48"/>
      <c r="H3" s="48"/>
      <c r="I3" s="11"/>
      <c r="J3" s="61"/>
      <c r="K3" s="61"/>
      <c r="L3" s="11"/>
      <c r="M3" s="11"/>
      <c r="N3" s="11"/>
      <c r="O3" s="61"/>
      <c r="P3" s="61"/>
      <c r="Q3" s="11"/>
      <c r="R3" s="11"/>
      <c r="S3" s="11"/>
      <c r="T3" s="61"/>
      <c r="U3" s="61"/>
      <c r="V3" s="11"/>
      <c r="W3" s="11"/>
      <c r="X3" s="11"/>
      <c r="Y3" s="61"/>
      <c r="Z3" s="6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x14ac:dyDescent="0.3">
      <c r="A4" s="11"/>
      <c r="B4" s="12"/>
      <c r="C4" s="11"/>
      <c r="D4" s="61"/>
      <c r="E4" s="61"/>
      <c r="F4" s="61"/>
      <c r="G4" s="11"/>
      <c r="H4" s="11"/>
      <c r="I4" s="11"/>
      <c r="J4" s="61"/>
      <c r="K4" s="61"/>
      <c r="L4" s="11"/>
      <c r="M4" s="11"/>
      <c r="N4" s="11"/>
      <c r="O4" s="61"/>
      <c r="P4" s="61"/>
      <c r="Q4" s="11"/>
      <c r="R4" s="11"/>
      <c r="S4" s="11"/>
      <c r="T4" s="61"/>
      <c r="U4" s="61"/>
      <c r="V4" s="11"/>
      <c r="W4" s="11"/>
      <c r="X4" s="11"/>
      <c r="Y4" s="61"/>
      <c r="Z4" s="6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36.75" customHeight="1" x14ac:dyDescent="0.3">
      <c r="A5" s="394" t="s">
        <v>6</v>
      </c>
      <c r="B5" s="394" t="s">
        <v>87</v>
      </c>
      <c r="C5" s="394" t="s">
        <v>49</v>
      </c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48.75" customHeight="1" x14ac:dyDescent="0.3">
      <c r="A6" s="394"/>
      <c r="B6" s="394"/>
      <c r="C6" s="394" t="s">
        <v>88</v>
      </c>
      <c r="D6" s="394"/>
      <c r="E6" s="394"/>
      <c r="F6" s="394"/>
      <c r="G6" s="394"/>
      <c r="H6" s="394" t="s">
        <v>89</v>
      </c>
      <c r="I6" s="394"/>
      <c r="J6" s="394"/>
      <c r="K6" s="394"/>
      <c r="L6" s="394"/>
      <c r="M6" s="394" t="s">
        <v>90</v>
      </c>
      <c r="N6" s="394"/>
      <c r="O6" s="394"/>
      <c r="P6" s="394"/>
      <c r="Q6" s="394"/>
      <c r="R6" s="394" t="s">
        <v>91</v>
      </c>
      <c r="S6" s="394"/>
      <c r="T6" s="394"/>
      <c r="U6" s="394"/>
      <c r="V6" s="394"/>
      <c r="W6" s="394" t="s">
        <v>92</v>
      </c>
      <c r="X6" s="394"/>
      <c r="Y6" s="394"/>
      <c r="Z6" s="394"/>
      <c r="AA6" s="394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63" customHeight="1" x14ac:dyDescent="0.3">
      <c r="A7" s="394"/>
      <c r="B7" s="394"/>
      <c r="C7" s="78">
        <v>2019</v>
      </c>
      <c r="D7" s="78">
        <v>2020</v>
      </c>
      <c r="E7" s="98">
        <v>2021</v>
      </c>
      <c r="F7" s="78">
        <v>2022</v>
      </c>
      <c r="G7" s="76" t="s">
        <v>9</v>
      </c>
      <c r="H7" s="78">
        <v>2019</v>
      </c>
      <c r="I7" s="78">
        <v>2020</v>
      </c>
      <c r="J7" s="98">
        <v>2021</v>
      </c>
      <c r="K7" s="78">
        <v>2022</v>
      </c>
      <c r="L7" s="76" t="s">
        <v>9</v>
      </c>
      <c r="M7" s="78">
        <v>2019</v>
      </c>
      <c r="N7" s="78">
        <v>2020</v>
      </c>
      <c r="O7" s="98">
        <v>2021</v>
      </c>
      <c r="P7" s="78">
        <v>2022</v>
      </c>
      <c r="Q7" s="76" t="s">
        <v>9</v>
      </c>
      <c r="R7" s="78">
        <v>2019</v>
      </c>
      <c r="S7" s="78">
        <v>2020</v>
      </c>
      <c r="T7" s="98">
        <v>2021</v>
      </c>
      <c r="U7" s="78">
        <v>2022</v>
      </c>
      <c r="V7" s="76" t="s">
        <v>9</v>
      </c>
      <c r="W7" s="78">
        <v>2019</v>
      </c>
      <c r="X7" s="78">
        <v>2020</v>
      </c>
      <c r="Y7" s="98">
        <v>2021</v>
      </c>
      <c r="Z7" s="78">
        <v>2022</v>
      </c>
      <c r="AA7" s="76" t="s">
        <v>9</v>
      </c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41.4" x14ac:dyDescent="0.3">
      <c r="A8" s="126" t="s">
        <v>10</v>
      </c>
      <c r="B8" s="77" t="s">
        <v>93</v>
      </c>
      <c r="C8" s="249">
        <f>SUM(C9:C14)</f>
        <v>188</v>
      </c>
      <c r="D8" s="249">
        <f t="shared" ref="D8:F8" si="0">SUM(D9:D14)</f>
        <v>132</v>
      </c>
      <c r="E8" s="249">
        <f t="shared" si="0"/>
        <v>115</v>
      </c>
      <c r="F8" s="253">
        <f t="shared" si="0"/>
        <v>36</v>
      </c>
      <c r="G8" s="249">
        <f>F8-E8</f>
        <v>-79</v>
      </c>
      <c r="H8" s="249">
        <f>SUM(H9:H14)</f>
        <v>0</v>
      </c>
      <c r="I8" s="249">
        <f t="shared" ref="I8" si="1">SUM(I9:I14)</f>
        <v>0</v>
      </c>
      <c r="J8" s="249">
        <f t="shared" ref="J8" si="2">SUM(J9:J14)</f>
        <v>0</v>
      </c>
      <c r="K8" s="249">
        <f t="shared" ref="K8" si="3">SUM(K9:K14)</f>
        <v>8</v>
      </c>
      <c r="L8" s="253">
        <f>K8-J8</f>
        <v>8</v>
      </c>
      <c r="M8" s="249">
        <f>SUM(M9:M14)</f>
        <v>3</v>
      </c>
      <c r="N8" s="249">
        <f t="shared" ref="N8" si="4">SUM(N9:N14)</f>
        <v>6</v>
      </c>
      <c r="O8" s="249">
        <f t="shared" ref="O8" si="5">SUM(O9:O14)</f>
        <v>24</v>
      </c>
      <c r="P8" s="249">
        <f t="shared" ref="P8" si="6">SUM(P9:P14)</f>
        <v>105</v>
      </c>
      <c r="Q8" s="253">
        <f>P8-O8</f>
        <v>81</v>
      </c>
      <c r="R8" s="249">
        <f>SUM(R9:R14)</f>
        <v>2</v>
      </c>
      <c r="S8" s="249">
        <f t="shared" ref="S8" si="7">SUM(S9:S14)</f>
        <v>4</v>
      </c>
      <c r="T8" s="249">
        <f t="shared" ref="T8" si="8">SUM(T9:T14)</f>
        <v>3</v>
      </c>
      <c r="U8" s="249">
        <f t="shared" ref="U8" si="9">SUM(U9:U14)</f>
        <v>12</v>
      </c>
      <c r="V8" s="253">
        <f>U8-T8</f>
        <v>9</v>
      </c>
      <c r="W8" s="249">
        <v>0</v>
      </c>
      <c r="X8" s="253">
        <v>0</v>
      </c>
      <c r="Y8" s="253">
        <v>0</v>
      </c>
      <c r="Z8" s="253">
        <v>0</v>
      </c>
      <c r="AA8" s="210">
        <f>Z8-Y8</f>
        <v>0</v>
      </c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55.2" x14ac:dyDescent="0.3">
      <c r="A9" s="78" t="s">
        <v>12</v>
      </c>
      <c r="B9" s="79" t="s">
        <v>94</v>
      </c>
      <c r="C9" s="249">
        <v>0</v>
      </c>
      <c r="D9" s="78">
        <v>0</v>
      </c>
      <c r="E9" s="78">
        <v>0</v>
      </c>
      <c r="F9" s="257">
        <v>7</v>
      </c>
      <c r="G9" s="253">
        <f t="shared" ref="G9:G28" si="10">F9-E9</f>
        <v>7</v>
      </c>
      <c r="H9" s="249">
        <v>0</v>
      </c>
      <c r="I9" s="249">
        <v>0</v>
      </c>
      <c r="J9" s="249">
        <v>0</v>
      </c>
      <c r="K9" s="223">
        <v>3</v>
      </c>
      <c r="L9" s="253">
        <f t="shared" ref="L9:L28" si="11">K9-J9</f>
        <v>3</v>
      </c>
      <c r="M9" s="249">
        <v>0</v>
      </c>
      <c r="N9" s="249">
        <v>0</v>
      </c>
      <c r="O9" s="249">
        <v>0</v>
      </c>
      <c r="P9" s="223">
        <v>2</v>
      </c>
      <c r="Q9" s="253">
        <f t="shared" ref="Q9:Q28" si="12">P9-O9</f>
        <v>2</v>
      </c>
      <c r="R9" s="249">
        <v>0</v>
      </c>
      <c r="S9" s="249">
        <v>0</v>
      </c>
      <c r="T9" s="249">
        <v>0</v>
      </c>
      <c r="U9" s="223">
        <v>2</v>
      </c>
      <c r="V9" s="253">
        <f t="shared" ref="V9:V28" si="13">U9-T9</f>
        <v>2</v>
      </c>
      <c r="W9" s="253">
        <v>0</v>
      </c>
      <c r="X9" s="253">
        <v>0</v>
      </c>
      <c r="Y9" s="253">
        <v>0</v>
      </c>
      <c r="Z9" s="253">
        <v>0</v>
      </c>
      <c r="AA9" s="249">
        <f t="shared" ref="AA9:AA28" si="14">Z9-Y9</f>
        <v>0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s="10" customFormat="1" ht="57" customHeight="1" x14ac:dyDescent="0.3">
      <c r="A10" s="78" t="s">
        <v>14</v>
      </c>
      <c r="B10" s="79" t="s">
        <v>95</v>
      </c>
      <c r="C10" s="249">
        <v>110</v>
      </c>
      <c r="D10" s="78">
        <v>118</v>
      </c>
      <c r="E10" s="78">
        <v>112</v>
      </c>
      <c r="F10" s="255">
        <v>12</v>
      </c>
      <c r="G10" s="253">
        <f t="shared" si="10"/>
        <v>-100</v>
      </c>
      <c r="H10" s="249">
        <v>0</v>
      </c>
      <c r="I10" s="249">
        <v>0</v>
      </c>
      <c r="J10" s="249">
        <v>0</v>
      </c>
      <c r="K10" s="223">
        <v>0</v>
      </c>
      <c r="L10" s="253">
        <f t="shared" si="11"/>
        <v>0</v>
      </c>
      <c r="M10" s="249">
        <v>3</v>
      </c>
      <c r="N10" s="249">
        <v>6</v>
      </c>
      <c r="O10" s="249">
        <v>24</v>
      </c>
      <c r="P10" s="223">
        <v>100</v>
      </c>
      <c r="Q10" s="253">
        <f t="shared" si="12"/>
        <v>76</v>
      </c>
      <c r="R10" s="249">
        <v>2</v>
      </c>
      <c r="S10" s="249">
        <v>4</v>
      </c>
      <c r="T10" s="249">
        <v>3</v>
      </c>
      <c r="U10" s="223">
        <v>10</v>
      </c>
      <c r="V10" s="253">
        <f t="shared" si="13"/>
        <v>7</v>
      </c>
      <c r="W10" s="253">
        <v>0</v>
      </c>
      <c r="X10" s="253">
        <v>0</v>
      </c>
      <c r="Y10" s="253">
        <v>0</v>
      </c>
      <c r="Z10" s="253">
        <v>0</v>
      </c>
      <c r="AA10" s="249">
        <f t="shared" si="14"/>
        <v>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</row>
    <row r="11" spans="1:41" s="10" customFormat="1" ht="55.2" x14ac:dyDescent="0.3">
      <c r="A11" s="78" t="s">
        <v>16</v>
      </c>
      <c r="B11" s="79" t="s">
        <v>96</v>
      </c>
      <c r="C11" s="249">
        <v>0</v>
      </c>
      <c r="D11" s="78">
        <v>0</v>
      </c>
      <c r="E11" s="78">
        <v>0</v>
      </c>
      <c r="F11" s="256">
        <v>3</v>
      </c>
      <c r="G11" s="253">
        <f t="shared" si="10"/>
        <v>3</v>
      </c>
      <c r="H11" s="249">
        <v>0</v>
      </c>
      <c r="I11" s="78">
        <v>0</v>
      </c>
      <c r="J11" s="78">
        <v>0</v>
      </c>
      <c r="K11" s="223">
        <v>0</v>
      </c>
      <c r="L11" s="253">
        <f t="shared" si="11"/>
        <v>0</v>
      </c>
      <c r="M11" s="249">
        <v>0</v>
      </c>
      <c r="N11" s="78">
        <v>0</v>
      </c>
      <c r="O11" s="78">
        <v>0</v>
      </c>
      <c r="P11" s="223">
        <v>0</v>
      </c>
      <c r="Q11" s="253">
        <f t="shared" si="12"/>
        <v>0</v>
      </c>
      <c r="R11" s="249">
        <v>0</v>
      </c>
      <c r="S11" s="78">
        <v>0</v>
      </c>
      <c r="T11" s="78">
        <v>0</v>
      </c>
      <c r="U11" s="223">
        <v>0</v>
      </c>
      <c r="V11" s="253">
        <f t="shared" si="13"/>
        <v>0</v>
      </c>
      <c r="W11" s="253">
        <v>0</v>
      </c>
      <c r="X11" s="253">
        <v>0</v>
      </c>
      <c r="Y11" s="253">
        <v>0</v>
      </c>
      <c r="Z11" s="253">
        <v>0</v>
      </c>
      <c r="AA11" s="249">
        <f t="shared" si="14"/>
        <v>0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</row>
    <row r="12" spans="1:41" ht="27.6" x14ac:dyDescent="0.3">
      <c r="A12" s="78" t="s">
        <v>18</v>
      </c>
      <c r="B12" s="79" t="s">
        <v>97</v>
      </c>
      <c r="C12" s="249">
        <v>0</v>
      </c>
      <c r="D12" s="78">
        <v>0</v>
      </c>
      <c r="E12" s="78">
        <v>0</v>
      </c>
      <c r="F12" s="258">
        <v>10</v>
      </c>
      <c r="G12" s="253">
        <f t="shared" si="10"/>
        <v>10</v>
      </c>
      <c r="H12" s="249">
        <v>0</v>
      </c>
      <c r="I12" s="78">
        <v>0</v>
      </c>
      <c r="J12" s="78">
        <v>0</v>
      </c>
      <c r="K12" s="223">
        <v>5</v>
      </c>
      <c r="L12" s="253">
        <f t="shared" si="11"/>
        <v>5</v>
      </c>
      <c r="M12" s="249">
        <v>0</v>
      </c>
      <c r="N12" s="78">
        <v>0</v>
      </c>
      <c r="O12" s="78">
        <v>0</v>
      </c>
      <c r="P12" s="223">
        <v>3</v>
      </c>
      <c r="Q12" s="253">
        <f t="shared" si="12"/>
        <v>3</v>
      </c>
      <c r="R12" s="249">
        <v>0</v>
      </c>
      <c r="S12" s="78">
        <v>0</v>
      </c>
      <c r="T12" s="78">
        <v>0</v>
      </c>
      <c r="U12" s="223">
        <v>0</v>
      </c>
      <c r="V12" s="253">
        <f t="shared" si="13"/>
        <v>0</v>
      </c>
      <c r="W12" s="253">
        <v>0</v>
      </c>
      <c r="X12" s="253">
        <v>0</v>
      </c>
      <c r="Y12" s="253">
        <v>0</v>
      </c>
      <c r="Z12" s="253">
        <v>0</v>
      </c>
      <c r="AA12" s="249">
        <f t="shared" si="14"/>
        <v>0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55.2" x14ac:dyDescent="0.3">
      <c r="A13" s="78" t="s">
        <v>98</v>
      </c>
      <c r="B13" s="79" t="s">
        <v>99</v>
      </c>
      <c r="C13" s="249">
        <v>0</v>
      </c>
      <c r="D13" s="249">
        <v>0</v>
      </c>
      <c r="E13" s="249">
        <v>0</v>
      </c>
      <c r="F13" s="259">
        <v>2</v>
      </c>
      <c r="G13" s="253">
        <f t="shared" si="10"/>
        <v>2</v>
      </c>
      <c r="H13" s="249">
        <v>0</v>
      </c>
      <c r="I13" s="78">
        <v>0</v>
      </c>
      <c r="J13" s="78">
        <v>0</v>
      </c>
      <c r="K13" s="223">
        <v>0</v>
      </c>
      <c r="L13" s="253">
        <f t="shared" si="11"/>
        <v>0</v>
      </c>
      <c r="M13" s="249">
        <v>0</v>
      </c>
      <c r="N13" s="78">
        <v>0</v>
      </c>
      <c r="O13" s="78">
        <v>0</v>
      </c>
      <c r="P13" s="223">
        <v>0</v>
      </c>
      <c r="Q13" s="253">
        <f t="shared" si="12"/>
        <v>0</v>
      </c>
      <c r="R13" s="249">
        <v>0</v>
      </c>
      <c r="S13" s="78">
        <v>0</v>
      </c>
      <c r="T13" s="78">
        <v>0</v>
      </c>
      <c r="U13" s="223">
        <v>0</v>
      </c>
      <c r="V13" s="253">
        <f t="shared" si="13"/>
        <v>0</v>
      </c>
      <c r="W13" s="253">
        <v>0</v>
      </c>
      <c r="X13" s="253">
        <v>0</v>
      </c>
      <c r="Y13" s="253">
        <v>0</v>
      </c>
      <c r="Z13" s="253">
        <v>0</v>
      </c>
      <c r="AA13" s="249">
        <f t="shared" si="14"/>
        <v>0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x14ac:dyDescent="0.3">
      <c r="A14" s="78" t="s">
        <v>100</v>
      </c>
      <c r="B14" s="79" t="s">
        <v>101</v>
      </c>
      <c r="C14" s="249">
        <v>78</v>
      </c>
      <c r="D14" s="78">
        <v>14</v>
      </c>
      <c r="E14" s="78">
        <v>3</v>
      </c>
      <c r="F14" s="260">
        <v>2</v>
      </c>
      <c r="G14" s="253">
        <f t="shared" si="10"/>
        <v>-1</v>
      </c>
      <c r="H14" s="249">
        <v>0</v>
      </c>
      <c r="I14" s="78">
        <v>0</v>
      </c>
      <c r="J14" s="78">
        <v>0</v>
      </c>
      <c r="K14" s="223"/>
      <c r="L14" s="253">
        <f t="shared" si="11"/>
        <v>0</v>
      </c>
      <c r="M14" s="249">
        <v>0</v>
      </c>
      <c r="N14" s="78">
        <v>0</v>
      </c>
      <c r="O14" s="78">
        <v>0</v>
      </c>
      <c r="P14" s="223">
        <v>0</v>
      </c>
      <c r="Q14" s="253">
        <f t="shared" si="12"/>
        <v>0</v>
      </c>
      <c r="R14" s="249">
        <v>0</v>
      </c>
      <c r="S14" s="78">
        <v>0</v>
      </c>
      <c r="T14" s="78">
        <v>0</v>
      </c>
      <c r="U14" s="223">
        <v>0</v>
      </c>
      <c r="V14" s="253">
        <f t="shared" si="13"/>
        <v>0</v>
      </c>
      <c r="W14" s="253">
        <v>0</v>
      </c>
      <c r="X14" s="253">
        <v>0</v>
      </c>
      <c r="Y14" s="253">
        <v>0</v>
      </c>
      <c r="Z14" s="253">
        <v>0</v>
      </c>
      <c r="AA14" s="249">
        <f t="shared" si="14"/>
        <v>0</v>
      </c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x14ac:dyDescent="0.3">
      <c r="A15" s="78" t="s">
        <v>20</v>
      </c>
      <c r="B15" s="79" t="s">
        <v>102</v>
      </c>
      <c r="C15" s="249">
        <f>SUM(C16:C23)</f>
        <v>0</v>
      </c>
      <c r="D15" s="249">
        <f t="shared" ref="D15:F15" si="15">SUM(D16:D23)</f>
        <v>0</v>
      </c>
      <c r="E15" s="249">
        <f t="shared" si="15"/>
        <v>0</v>
      </c>
      <c r="F15" s="249">
        <f t="shared" si="15"/>
        <v>9</v>
      </c>
      <c r="G15" s="253">
        <f t="shared" si="10"/>
        <v>9</v>
      </c>
      <c r="H15" s="249">
        <f>SUM(H16:H23)</f>
        <v>0</v>
      </c>
      <c r="I15" s="249">
        <f t="shared" ref="I15" si="16">SUM(I16:I23)</f>
        <v>0</v>
      </c>
      <c r="J15" s="249">
        <f t="shared" ref="J15" si="17">SUM(J16:J23)</f>
        <v>0</v>
      </c>
      <c r="K15" s="249">
        <f t="shared" ref="K15" si="18">SUM(K16:K23)</f>
        <v>3</v>
      </c>
      <c r="L15" s="253">
        <f t="shared" si="11"/>
        <v>3</v>
      </c>
      <c r="M15" s="249">
        <f>SUM(M16:M23)</f>
        <v>2</v>
      </c>
      <c r="N15" s="249">
        <f t="shared" ref="N15" si="19">SUM(N16:N23)</f>
        <v>1</v>
      </c>
      <c r="O15" s="249">
        <v>1</v>
      </c>
      <c r="P15" s="249">
        <f t="shared" ref="P15" si="20">SUM(P16:P23)</f>
        <v>1</v>
      </c>
      <c r="Q15" s="253">
        <f t="shared" si="12"/>
        <v>0</v>
      </c>
      <c r="R15" s="249">
        <f>SUM(R16:R23)</f>
        <v>0</v>
      </c>
      <c r="S15" s="249">
        <f t="shared" ref="S15" si="21">SUM(S16:S23)</f>
        <v>0</v>
      </c>
      <c r="T15" s="249">
        <f t="shared" ref="T15" si="22">SUM(T16:T23)</f>
        <v>0</v>
      </c>
      <c r="U15" s="249">
        <f t="shared" ref="U15" si="23">SUM(U16:U23)</f>
        <v>12</v>
      </c>
      <c r="V15" s="253">
        <f t="shared" si="13"/>
        <v>12</v>
      </c>
      <c r="W15" s="253">
        <v>0</v>
      </c>
      <c r="X15" s="253">
        <v>0</v>
      </c>
      <c r="Y15" s="253">
        <v>0</v>
      </c>
      <c r="Z15" s="253">
        <v>0</v>
      </c>
      <c r="AA15" s="249">
        <f t="shared" si="14"/>
        <v>0</v>
      </c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55.2" x14ac:dyDescent="0.3">
      <c r="A16" s="78" t="s">
        <v>21</v>
      </c>
      <c r="B16" s="79" t="s">
        <v>94</v>
      </c>
      <c r="C16" s="249">
        <v>0</v>
      </c>
      <c r="D16" s="78">
        <v>0</v>
      </c>
      <c r="E16" s="78">
        <v>0</v>
      </c>
      <c r="F16" s="223">
        <v>0</v>
      </c>
      <c r="G16" s="253">
        <f t="shared" si="10"/>
        <v>0</v>
      </c>
      <c r="H16" s="249">
        <v>0</v>
      </c>
      <c r="I16" s="78">
        <v>0</v>
      </c>
      <c r="J16" s="78">
        <v>0</v>
      </c>
      <c r="K16" s="223">
        <v>0</v>
      </c>
      <c r="L16" s="253">
        <f t="shared" si="11"/>
        <v>0</v>
      </c>
      <c r="M16" s="249">
        <v>0</v>
      </c>
      <c r="N16" s="78">
        <v>0</v>
      </c>
      <c r="O16" s="78">
        <v>0</v>
      </c>
      <c r="P16" s="223">
        <v>0</v>
      </c>
      <c r="Q16" s="253">
        <f t="shared" si="12"/>
        <v>0</v>
      </c>
      <c r="R16" s="249">
        <v>0</v>
      </c>
      <c r="S16" s="78">
        <v>0</v>
      </c>
      <c r="T16" s="78">
        <v>0</v>
      </c>
      <c r="U16" s="223">
        <v>0</v>
      </c>
      <c r="V16" s="253">
        <f t="shared" si="13"/>
        <v>0</v>
      </c>
      <c r="W16" s="253">
        <v>0</v>
      </c>
      <c r="X16" s="253">
        <v>0</v>
      </c>
      <c r="Y16" s="253">
        <v>0</v>
      </c>
      <c r="Z16" s="253">
        <v>0</v>
      </c>
      <c r="AA16" s="249">
        <f t="shared" si="14"/>
        <v>0</v>
      </c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55.2" x14ac:dyDescent="0.3">
      <c r="A17" s="80" t="s">
        <v>167</v>
      </c>
      <c r="B17" s="79" t="s">
        <v>168</v>
      </c>
      <c r="C17" s="249">
        <v>0</v>
      </c>
      <c r="D17" s="78">
        <v>0</v>
      </c>
      <c r="E17" s="78">
        <v>0</v>
      </c>
      <c r="F17" s="223">
        <v>0</v>
      </c>
      <c r="G17" s="253">
        <f t="shared" si="10"/>
        <v>0</v>
      </c>
      <c r="H17" s="249">
        <v>0</v>
      </c>
      <c r="I17" s="78">
        <v>0</v>
      </c>
      <c r="J17" s="78">
        <v>0</v>
      </c>
      <c r="K17" s="223">
        <v>0</v>
      </c>
      <c r="L17" s="253">
        <f t="shared" si="11"/>
        <v>0</v>
      </c>
      <c r="M17" s="249">
        <v>0</v>
      </c>
      <c r="N17" s="78">
        <v>0</v>
      </c>
      <c r="O17" s="78">
        <v>0</v>
      </c>
      <c r="P17" s="223">
        <v>0</v>
      </c>
      <c r="Q17" s="253">
        <f t="shared" si="12"/>
        <v>0</v>
      </c>
      <c r="R17" s="249">
        <v>0</v>
      </c>
      <c r="S17" s="78">
        <v>0</v>
      </c>
      <c r="T17" s="78">
        <v>0</v>
      </c>
      <c r="U17" s="223">
        <v>0</v>
      </c>
      <c r="V17" s="253">
        <f t="shared" si="13"/>
        <v>0</v>
      </c>
      <c r="W17" s="253">
        <v>0</v>
      </c>
      <c r="X17" s="253">
        <v>0</v>
      </c>
      <c r="Y17" s="253">
        <v>0</v>
      </c>
      <c r="Z17" s="253">
        <v>0</v>
      </c>
      <c r="AA17" s="249">
        <f t="shared" si="14"/>
        <v>0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41.4" x14ac:dyDescent="0.3">
      <c r="A18" s="80" t="s">
        <v>169</v>
      </c>
      <c r="B18" s="79" t="s">
        <v>170</v>
      </c>
      <c r="C18" s="249">
        <v>0</v>
      </c>
      <c r="D18" s="78">
        <v>0</v>
      </c>
      <c r="E18" s="133">
        <v>0</v>
      </c>
      <c r="F18" s="223">
        <v>1</v>
      </c>
      <c r="G18" s="253">
        <f t="shared" si="10"/>
        <v>1</v>
      </c>
      <c r="H18" s="249">
        <v>0</v>
      </c>
      <c r="I18" s="78">
        <v>0</v>
      </c>
      <c r="J18" s="78">
        <v>0</v>
      </c>
      <c r="K18" s="223">
        <v>0</v>
      </c>
      <c r="L18" s="253">
        <f t="shared" si="11"/>
        <v>0</v>
      </c>
      <c r="M18" s="249">
        <v>2</v>
      </c>
      <c r="N18" s="78">
        <v>1</v>
      </c>
      <c r="O18" s="133">
        <v>1</v>
      </c>
      <c r="P18" s="98">
        <v>1</v>
      </c>
      <c r="Q18" s="253">
        <f t="shared" si="12"/>
        <v>0</v>
      </c>
      <c r="R18" s="249">
        <v>0</v>
      </c>
      <c r="S18" s="78">
        <v>0</v>
      </c>
      <c r="T18" s="78">
        <v>0</v>
      </c>
      <c r="U18" s="223">
        <v>0</v>
      </c>
      <c r="V18" s="253">
        <f t="shared" si="13"/>
        <v>0</v>
      </c>
      <c r="W18" s="253">
        <v>0</v>
      </c>
      <c r="X18" s="253">
        <v>0</v>
      </c>
      <c r="Y18" s="253">
        <v>0</v>
      </c>
      <c r="Z18" s="253">
        <v>0</v>
      </c>
      <c r="AA18" s="249">
        <f t="shared" si="14"/>
        <v>0</v>
      </c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41.4" x14ac:dyDescent="0.3">
      <c r="A19" s="78" t="s">
        <v>22</v>
      </c>
      <c r="B19" s="79" t="s">
        <v>95</v>
      </c>
      <c r="C19" s="249">
        <v>0</v>
      </c>
      <c r="D19" s="78">
        <v>0</v>
      </c>
      <c r="E19" s="78">
        <v>0</v>
      </c>
      <c r="F19" s="223">
        <v>0</v>
      </c>
      <c r="G19" s="253">
        <f t="shared" si="10"/>
        <v>0</v>
      </c>
      <c r="H19" s="249">
        <v>0</v>
      </c>
      <c r="I19" s="78">
        <v>0</v>
      </c>
      <c r="J19" s="78">
        <v>0</v>
      </c>
      <c r="K19" s="223">
        <v>3</v>
      </c>
      <c r="L19" s="253">
        <f t="shared" si="11"/>
        <v>3</v>
      </c>
      <c r="M19" s="249">
        <v>0</v>
      </c>
      <c r="N19" s="78">
        <v>0</v>
      </c>
      <c r="O19" s="78">
        <v>0</v>
      </c>
      <c r="P19" s="223">
        <v>0</v>
      </c>
      <c r="Q19" s="253">
        <f t="shared" si="12"/>
        <v>0</v>
      </c>
      <c r="R19" s="249">
        <v>0</v>
      </c>
      <c r="S19" s="78">
        <v>0</v>
      </c>
      <c r="T19" s="78">
        <v>0</v>
      </c>
      <c r="U19" s="223">
        <v>1</v>
      </c>
      <c r="V19" s="253">
        <f t="shared" si="13"/>
        <v>1</v>
      </c>
      <c r="W19" s="253">
        <v>0</v>
      </c>
      <c r="X19" s="253">
        <v>0</v>
      </c>
      <c r="Y19" s="253">
        <v>0</v>
      </c>
      <c r="Z19" s="253">
        <v>0</v>
      </c>
      <c r="AA19" s="249">
        <f t="shared" si="14"/>
        <v>0</v>
      </c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55.2" x14ac:dyDescent="0.3">
      <c r="A20" s="78" t="s">
        <v>23</v>
      </c>
      <c r="B20" s="79" t="s">
        <v>96</v>
      </c>
      <c r="C20" s="249">
        <v>0</v>
      </c>
      <c r="D20" s="78">
        <v>0</v>
      </c>
      <c r="E20" s="78">
        <v>0</v>
      </c>
      <c r="F20" s="223">
        <v>3</v>
      </c>
      <c r="G20" s="253">
        <f t="shared" si="10"/>
        <v>3</v>
      </c>
      <c r="H20" s="249">
        <v>0</v>
      </c>
      <c r="I20" s="78">
        <v>0</v>
      </c>
      <c r="J20" s="78">
        <v>0</v>
      </c>
      <c r="K20" s="223">
        <v>0</v>
      </c>
      <c r="L20" s="253">
        <f t="shared" si="11"/>
        <v>0</v>
      </c>
      <c r="M20" s="249">
        <v>0</v>
      </c>
      <c r="N20" s="78">
        <v>0</v>
      </c>
      <c r="O20" s="78">
        <v>0</v>
      </c>
      <c r="P20" s="223">
        <v>0</v>
      </c>
      <c r="Q20" s="253">
        <f t="shared" si="12"/>
        <v>0</v>
      </c>
      <c r="R20" s="249">
        <v>0</v>
      </c>
      <c r="S20" s="78">
        <v>0</v>
      </c>
      <c r="T20" s="78">
        <v>0</v>
      </c>
      <c r="U20" s="223">
        <v>0</v>
      </c>
      <c r="V20" s="253">
        <f t="shared" si="13"/>
        <v>0</v>
      </c>
      <c r="W20" s="253">
        <v>0</v>
      </c>
      <c r="X20" s="253">
        <v>0</v>
      </c>
      <c r="Y20" s="253">
        <v>0</v>
      </c>
      <c r="Z20" s="253">
        <v>0</v>
      </c>
      <c r="AA20" s="249">
        <f t="shared" si="14"/>
        <v>0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27.6" x14ac:dyDescent="0.3">
      <c r="A21" s="78" t="s">
        <v>24</v>
      </c>
      <c r="B21" s="79" t="s">
        <v>97</v>
      </c>
      <c r="C21" s="249">
        <v>0</v>
      </c>
      <c r="D21" s="78">
        <v>0</v>
      </c>
      <c r="E21" s="78">
        <v>0</v>
      </c>
      <c r="F21" s="223">
        <v>3</v>
      </c>
      <c r="G21" s="253">
        <f t="shared" si="10"/>
        <v>3</v>
      </c>
      <c r="H21" s="249">
        <v>0</v>
      </c>
      <c r="I21" s="78">
        <v>0</v>
      </c>
      <c r="J21" s="78">
        <v>0</v>
      </c>
      <c r="K21" s="223">
        <v>0</v>
      </c>
      <c r="L21" s="253">
        <f t="shared" si="11"/>
        <v>0</v>
      </c>
      <c r="M21" s="249">
        <v>0</v>
      </c>
      <c r="N21" s="78">
        <v>0</v>
      </c>
      <c r="O21" s="78">
        <v>0</v>
      </c>
      <c r="P21" s="223">
        <v>0</v>
      </c>
      <c r="Q21" s="253">
        <f t="shared" si="12"/>
        <v>0</v>
      </c>
      <c r="R21" s="249">
        <v>0</v>
      </c>
      <c r="S21" s="78">
        <v>0</v>
      </c>
      <c r="T21" s="78">
        <v>0</v>
      </c>
      <c r="U21" s="223">
        <v>0</v>
      </c>
      <c r="V21" s="253">
        <f t="shared" si="13"/>
        <v>0</v>
      </c>
      <c r="W21" s="253">
        <v>0</v>
      </c>
      <c r="X21" s="253">
        <v>0</v>
      </c>
      <c r="Y21" s="253">
        <v>0</v>
      </c>
      <c r="Z21" s="253">
        <v>0</v>
      </c>
      <c r="AA21" s="249">
        <f t="shared" si="14"/>
        <v>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ht="55.2" x14ac:dyDescent="0.3">
      <c r="A22" s="78" t="s">
        <v>103</v>
      </c>
      <c r="B22" s="79" t="s">
        <v>99</v>
      </c>
      <c r="C22" s="251">
        <v>0</v>
      </c>
      <c r="D22" s="86">
        <v>0</v>
      </c>
      <c r="E22" s="86">
        <v>0</v>
      </c>
      <c r="F22" s="250">
        <v>2</v>
      </c>
      <c r="G22" s="253">
        <f t="shared" si="10"/>
        <v>2</v>
      </c>
      <c r="H22" s="251">
        <v>0</v>
      </c>
      <c r="I22" s="86">
        <v>0</v>
      </c>
      <c r="J22" s="86">
        <v>0</v>
      </c>
      <c r="K22" s="252">
        <v>0</v>
      </c>
      <c r="L22" s="253">
        <f t="shared" si="11"/>
        <v>0</v>
      </c>
      <c r="M22" s="251">
        <v>0</v>
      </c>
      <c r="N22" s="86">
        <v>0</v>
      </c>
      <c r="O22" s="86">
        <v>0</v>
      </c>
      <c r="P22" s="252">
        <v>0</v>
      </c>
      <c r="Q22" s="253">
        <f t="shared" si="12"/>
        <v>0</v>
      </c>
      <c r="R22" s="251">
        <v>0</v>
      </c>
      <c r="S22" s="86">
        <v>0</v>
      </c>
      <c r="T22" s="86">
        <v>0</v>
      </c>
      <c r="U22" s="250">
        <v>0</v>
      </c>
      <c r="V22" s="253">
        <f t="shared" si="13"/>
        <v>0</v>
      </c>
      <c r="W22" s="253">
        <v>0</v>
      </c>
      <c r="X22" s="253">
        <v>0</v>
      </c>
      <c r="Y22" s="253">
        <v>0</v>
      </c>
      <c r="Z22" s="253">
        <v>0</v>
      </c>
      <c r="AA22" s="249">
        <f t="shared" si="14"/>
        <v>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 x14ac:dyDescent="0.3">
      <c r="A23" s="78" t="s">
        <v>104</v>
      </c>
      <c r="B23" s="79" t="s">
        <v>101</v>
      </c>
      <c r="C23" s="249">
        <v>0</v>
      </c>
      <c r="D23" s="78">
        <v>0</v>
      </c>
      <c r="E23" s="78">
        <v>0</v>
      </c>
      <c r="F23" s="223">
        <v>0</v>
      </c>
      <c r="G23" s="253">
        <f t="shared" si="10"/>
        <v>0</v>
      </c>
      <c r="H23" s="249">
        <v>0</v>
      </c>
      <c r="I23" s="78">
        <v>0</v>
      </c>
      <c r="J23" s="78">
        <v>0</v>
      </c>
      <c r="K23" s="223">
        <v>0</v>
      </c>
      <c r="L23" s="253">
        <f t="shared" si="11"/>
        <v>0</v>
      </c>
      <c r="M23" s="249">
        <v>0</v>
      </c>
      <c r="N23" s="78">
        <v>0</v>
      </c>
      <c r="O23" s="78">
        <v>0</v>
      </c>
      <c r="P23" s="223">
        <v>0</v>
      </c>
      <c r="Q23" s="253">
        <f t="shared" si="12"/>
        <v>0</v>
      </c>
      <c r="R23" s="249">
        <v>0</v>
      </c>
      <c r="S23" s="78">
        <v>0</v>
      </c>
      <c r="T23" s="78">
        <v>0</v>
      </c>
      <c r="U23" s="223">
        <v>11</v>
      </c>
      <c r="V23" s="253">
        <f t="shared" si="13"/>
        <v>11</v>
      </c>
      <c r="W23" s="253">
        <v>0</v>
      </c>
      <c r="X23" s="253">
        <v>0</v>
      </c>
      <c r="Y23" s="253">
        <v>0</v>
      </c>
      <c r="Z23" s="253">
        <v>0</v>
      </c>
      <c r="AA23" s="249">
        <f t="shared" si="14"/>
        <v>0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ht="34.5" customHeight="1" x14ac:dyDescent="0.3">
      <c r="A24" s="78" t="s">
        <v>25</v>
      </c>
      <c r="B24" s="79" t="s">
        <v>105</v>
      </c>
      <c r="C24" s="249">
        <f>SUM(C25:C28)</f>
        <v>188</v>
      </c>
      <c r="D24" s="249">
        <f t="shared" ref="D24:F24" si="24">SUM(D25:D28)</f>
        <v>132</v>
      </c>
      <c r="E24" s="249">
        <f t="shared" si="24"/>
        <v>115</v>
      </c>
      <c r="F24" s="249">
        <f t="shared" si="24"/>
        <v>57</v>
      </c>
      <c r="G24" s="253">
        <f t="shared" si="10"/>
        <v>-58</v>
      </c>
      <c r="H24" s="249">
        <f>SUM(H25:H28)</f>
        <v>0</v>
      </c>
      <c r="I24" s="249">
        <f t="shared" ref="I24" si="25">SUM(I25:I28)</f>
        <v>0</v>
      </c>
      <c r="J24" s="249">
        <f t="shared" ref="J24" si="26">SUM(J25:J28)</f>
        <v>0</v>
      </c>
      <c r="K24" s="249">
        <f t="shared" ref="K24" si="27">SUM(K25:K28)</f>
        <v>15</v>
      </c>
      <c r="L24" s="253">
        <f t="shared" si="11"/>
        <v>15</v>
      </c>
      <c r="M24" s="249">
        <f>SUM(M25:M28)</f>
        <v>3</v>
      </c>
      <c r="N24" s="249">
        <f t="shared" ref="N24" si="28">SUM(N25:N28)</f>
        <v>6</v>
      </c>
      <c r="O24" s="249">
        <f t="shared" ref="O24" si="29">SUM(O25:O28)</f>
        <v>24</v>
      </c>
      <c r="P24" s="249">
        <f t="shared" ref="P24" si="30">SUM(P25:P28)</f>
        <v>100</v>
      </c>
      <c r="Q24" s="253">
        <f t="shared" si="12"/>
        <v>76</v>
      </c>
      <c r="R24" s="249">
        <f>SUM(R25:R28)</f>
        <v>2</v>
      </c>
      <c r="S24" s="249">
        <f t="shared" ref="S24" si="31">SUM(S25:S28)</f>
        <v>6</v>
      </c>
      <c r="T24" s="249">
        <f t="shared" ref="T24" si="32">SUM(T25:T28)</f>
        <v>0</v>
      </c>
      <c r="U24" s="249">
        <f t="shared" ref="U24" si="33">SUM(U25:U28)</f>
        <v>0</v>
      </c>
      <c r="V24" s="253">
        <f t="shared" si="13"/>
        <v>0</v>
      </c>
      <c r="W24" s="253">
        <v>0</v>
      </c>
      <c r="X24" s="253">
        <v>0</v>
      </c>
      <c r="Y24" s="253">
        <v>0</v>
      </c>
      <c r="Z24" s="253">
        <v>0</v>
      </c>
      <c r="AA24" s="249">
        <f t="shared" si="14"/>
        <v>0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41" ht="47.25" customHeight="1" x14ac:dyDescent="0.3">
      <c r="A25" s="78" t="s">
        <v>27</v>
      </c>
      <c r="B25" s="79" t="s">
        <v>106</v>
      </c>
      <c r="C25" s="249">
        <v>142</v>
      </c>
      <c r="D25" s="78">
        <v>111</v>
      </c>
      <c r="E25" s="78">
        <v>102</v>
      </c>
      <c r="F25" s="249">
        <v>55</v>
      </c>
      <c r="G25" s="253">
        <f t="shared" si="10"/>
        <v>-47</v>
      </c>
      <c r="H25" s="249">
        <v>0</v>
      </c>
      <c r="I25" s="78">
        <v>0</v>
      </c>
      <c r="J25" s="78">
        <v>0</v>
      </c>
      <c r="K25" s="249">
        <v>0</v>
      </c>
      <c r="L25" s="253">
        <f t="shared" si="11"/>
        <v>0</v>
      </c>
      <c r="M25" s="249">
        <v>3</v>
      </c>
      <c r="N25" s="249">
        <v>6</v>
      </c>
      <c r="O25" s="78">
        <v>24</v>
      </c>
      <c r="P25" s="249">
        <v>100</v>
      </c>
      <c r="Q25" s="253">
        <f t="shared" si="12"/>
        <v>76</v>
      </c>
      <c r="R25" s="249">
        <v>2</v>
      </c>
      <c r="S25" s="78">
        <v>6</v>
      </c>
      <c r="T25" s="78">
        <v>0</v>
      </c>
      <c r="U25" s="223">
        <v>0</v>
      </c>
      <c r="V25" s="253">
        <f t="shared" si="13"/>
        <v>0</v>
      </c>
      <c r="W25" s="253">
        <v>0</v>
      </c>
      <c r="X25" s="253">
        <v>0</v>
      </c>
      <c r="Y25" s="253">
        <v>0</v>
      </c>
      <c r="Z25" s="253">
        <v>0</v>
      </c>
      <c r="AA25" s="249">
        <f t="shared" si="14"/>
        <v>0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ht="82.8" x14ac:dyDescent="0.3">
      <c r="A26" s="78" t="s">
        <v>28</v>
      </c>
      <c r="B26" s="79" t="s">
        <v>107</v>
      </c>
      <c r="C26" s="249">
        <v>0</v>
      </c>
      <c r="D26" s="78">
        <v>0</v>
      </c>
      <c r="E26" s="78">
        <v>0</v>
      </c>
      <c r="F26" s="223">
        <v>0</v>
      </c>
      <c r="G26" s="253">
        <f t="shared" si="10"/>
        <v>0</v>
      </c>
      <c r="H26" s="249">
        <v>0</v>
      </c>
      <c r="I26" s="78">
        <v>0</v>
      </c>
      <c r="J26" s="78">
        <v>0</v>
      </c>
      <c r="K26" s="223">
        <v>0</v>
      </c>
      <c r="L26" s="253">
        <f t="shared" si="11"/>
        <v>0</v>
      </c>
      <c r="M26" s="249">
        <v>0</v>
      </c>
      <c r="N26" s="78">
        <v>0</v>
      </c>
      <c r="O26" s="78">
        <v>0</v>
      </c>
      <c r="P26" s="223">
        <v>0</v>
      </c>
      <c r="Q26" s="253">
        <f t="shared" si="12"/>
        <v>0</v>
      </c>
      <c r="R26" s="249">
        <v>0</v>
      </c>
      <c r="S26" s="78">
        <v>0</v>
      </c>
      <c r="T26" s="78">
        <v>0</v>
      </c>
      <c r="U26" s="223">
        <v>0</v>
      </c>
      <c r="V26" s="253">
        <f t="shared" si="13"/>
        <v>0</v>
      </c>
      <c r="W26" s="253">
        <v>0</v>
      </c>
      <c r="X26" s="253">
        <v>0</v>
      </c>
      <c r="Y26" s="253">
        <v>0</v>
      </c>
      <c r="Z26" s="253">
        <v>0</v>
      </c>
      <c r="AA26" s="249">
        <f t="shared" si="14"/>
        <v>0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69" x14ac:dyDescent="0.3">
      <c r="A27" s="78" t="s">
        <v>29</v>
      </c>
      <c r="B27" s="79" t="s">
        <v>108</v>
      </c>
      <c r="C27" s="249">
        <v>46</v>
      </c>
      <c r="D27" s="78">
        <v>21</v>
      </c>
      <c r="E27" s="78">
        <v>13</v>
      </c>
      <c r="F27" s="223">
        <v>2</v>
      </c>
      <c r="G27" s="253">
        <f t="shared" si="10"/>
        <v>-11</v>
      </c>
      <c r="H27" s="249">
        <v>0</v>
      </c>
      <c r="I27" s="78">
        <v>0</v>
      </c>
      <c r="J27" s="78">
        <v>0</v>
      </c>
      <c r="K27" s="223"/>
      <c r="L27" s="253">
        <f t="shared" si="11"/>
        <v>0</v>
      </c>
      <c r="M27" s="249">
        <v>0</v>
      </c>
      <c r="N27" s="78">
        <v>0</v>
      </c>
      <c r="O27" s="78">
        <v>0</v>
      </c>
      <c r="P27" s="223"/>
      <c r="Q27" s="253">
        <f t="shared" si="12"/>
        <v>0</v>
      </c>
      <c r="R27" s="249">
        <v>0</v>
      </c>
      <c r="S27" s="78">
        <v>0</v>
      </c>
      <c r="T27" s="78">
        <v>0</v>
      </c>
      <c r="U27" s="223"/>
      <c r="V27" s="253">
        <f t="shared" si="13"/>
        <v>0</v>
      </c>
      <c r="W27" s="253">
        <v>0</v>
      </c>
      <c r="X27" s="253">
        <v>0</v>
      </c>
      <c r="Y27" s="253">
        <v>0</v>
      </c>
      <c r="Z27" s="253">
        <v>0</v>
      </c>
      <c r="AA27" s="249">
        <f t="shared" si="14"/>
        <v>0</v>
      </c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x14ac:dyDescent="0.3">
      <c r="A28" s="78" t="s">
        <v>30</v>
      </c>
      <c r="B28" s="79" t="s">
        <v>109</v>
      </c>
      <c r="C28" s="249">
        <v>0</v>
      </c>
      <c r="D28" s="249">
        <v>0</v>
      </c>
      <c r="E28" s="249">
        <v>0</v>
      </c>
      <c r="F28" s="223">
        <v>0</v>
      </c>
      <c r="G28" s="253">
        <f t="shared" si="10"/>
        <v>0</v>
      </c>
      <c r="H28" s="249">
        <v>0</v>
      </c>
      <c r="I28" s="78">
        <v>0</v>
      </c>
      <c r="J28" s="78"/>
      <c r="K28" s="223">
        <v>15</v>
      </c>
      <c r="L28" s="253">
        <f t="shared" si="11"/>
        <v>15</v>
      </c>
      <c r="M28" s="249">
        <v>0</v>
      </c>
      <c r="N28" s="78">
        <v>0</v>
      </c>
      <c r="O28" s="78">
        <v>0</v>
      </c>
      <c r="P28" s="223">
        <v>0</v>
      </c>
      <c r="Q28" s="253">
        <f t="shared" si="12"/>
        <v>0</v>
      </c>
      <c r="R28" s="249">
        <v>0</v>
      </c>
      <c r="S28" s="78">
        <v>0</v>
      </c>
      <c r="T28" s="78">
        <v>0</v>
      </c>
      <c r="U28" s="223">
        <v>0</v>
      </c>
      <c r="V28" s="253">
        <f t="shared" si="13"/>
        <v>0</v>
      </c>
      <c r="W28" s="253">
        <v>0</v>
      </c>
      <c r="X28" s="253">
        <v>0</v>
      </c>
      <c r="Y28" s="253">
        <v>0</v>
      </c>
      <c r="Z28" s="253">
        <v>0</v>
      </c>
      <c r="AA28" s="249">
        <f t="shared" si="14"/>
        <v>0</v>
      </c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x14ac:dyDescent="0.3">
      <c r="A29" s="11"/>
      <c r="B29" s="12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11"/>
      <c r="X29" s="11"/>
      <c r="Y29" s="61"/>
      <c r="Z29" s="6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x14ac:dyDescent="0.3">
      <c r="A30" s="48" t="s">
        <v>110</v>
      </c>
      <c r="B30" s="60"/>
      <c r="C30" s="48"/>
      <c r="D30" s="50"/>
      <c r="E30" s="50"/>
      <c r="F30" s="50"/>
      <c r="G30" s="48"/>
      <c r="H30" s="48"/>
      <c r="I30" s="48"/>
      <c r="J30" s="50"/>
      <c r="K30" s="50"/>
      <c r="L30" s="11"/>
      <c r="M30" s="11"/>
      <c r="N30" s="11"/>
      <c r="O30" s="61"/>
      <c r="P30" s="61"/>
      <c r="Q30" s="11"/>
      <c r="R30" s="11"/>
      <c r="S30" s="11"/>
      <c r="T30" s="61"/>
      <c r="U30" s="61"/>
      <c r="V30" s="11"/>
      <c r="W30" s="11"/>
      <c r="X30" s="11"/>
      <c r="Y30" s="61"/>
      <c r="Z30" s="6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x14ac:dyDescent="0.3">
      <c r="A31" s="11"/>
      <c r="B31" s="12"/>
      <c r="C31" s="11"/>
      <c r="D31" s="61"/>
      <c r="E31" s="61"/>
      <c r="F31" s="61"/>
      <c r="G31" s="11"/>
      <c r="H31" s="11"/>
      <c r="I31" s="11"/>
      <c r="J31" s="61"/>
      <c r="K31" s="61"/>
      <c r="L31" s="11"/>
      <c r="M31" s="11"/>
      <c r="N31" s="11"/>
      <c r="O31" s="61"/>
      <c r="P31" s="61"/>
      <c r="Q31" s="11"/>
      <c r="R31" s="11"/>
      <c r="S31" s="11"/>
      <c r="T31" s="61"/>
      <c r="U31" s="61"/>
      <c r="V31" s="11"/>
      <c r="W31" s="11"/>
      <c r="X31" s="11"/>
      <c r="Y31" s="61"/>
      <c r="Z31" s="6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s="2" customFormat="1" ht="177" x14ac:dyDescent="0.3">
      <c r="A32" s="122" t="s">
        <v>6</v>
      </c>
      <c r="B32" s="122" t="s">
        <v>111</v>
      </c>
      <c r="C32" s="122" t="s">
        <v>112</v>
      </c>
      <c r="D32" s="126" t="s">
        <v>113</v>
      </c>
      <c r="E32" s="126"/>
      <c r="F32" s="126"/>
      <c r="G32" s="55" t="s">
        <v>114</v>
      </c>
      <c r="H32" s="122" t="s">
        <v>115</v>
      </c>
      <c r="I32" s="55" t="s">
        <v>116</v>
      </c>
      <c r="J32" s="76"/>
      <c r="K32" s="76"/>
      <c r="L32" s="55" t="s">
        <v>117</v>
      </c>
      <c r="M32" s="55" t="s">
        <v>118</v>
      </c>
      <c r="N32" s="55" t="s">
        <v>119</v>
      </c>
      <c r="O32" s="76"/>
      <c r="P32" s="76"/>
      <c r="Q32" s="55" t="s">
        <v>120</v>
      </c>
      <c r="R32" s="62"/>
      <c r="S32" s="62"/>
      <c r="T32" s="110"/>
      <c r="U32" s="110"/>
      <c r="V32" s="62"/>
      <c r="W32" s="62"/>
      <c r="X32" s="62"/>
      <c r="Y32" s="110"/>
      <c r="Z32" s="110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</row>
    <row r="33" spans="1:41" s="2" customFormat="1" ht="139.19999999999999" x14ac:dyDescent="0.3">
      <c r="A33" s="122" t="s">
        <v>10</v>
      </c>
      <c r="B33" s="122" t="s">
        <v>385</v>
      </c>
      <c r="C33" s="122" t="s">
        <v>171</v>
      </c>
      <c r="D33" s="111" t="s">
        <v>391</v>
      </c>
      <c r="E33" s="76"/>
      <c r="F33" s="76"/>
      <c r="G33" s="55" t="s">
        <v>392</v>
      </c>
      <c r="H33" s="209" t="s">
        <v>389</v>
      </c>
      <c r="I33" s="55" t="s">
        <v>390</v>
      </c>
      <c r="J33" s="76"/>
      <c r="K33" s="76"/>
      <c r="L33" s="209">
        <v>0</v>
      </c>
      <c r="M33" s="209">
        <v>5</v>
      </c>
      <c r="N33" s="209">
        <v>0</v>
      </c>
      <c r="O33" s="126"/>
      <c r="P33" s="126"/>
      <c r="Q33" s="122"/>
      <c r="R33" s="62"/>
      <c r="S33" s="62"/>
      <c r="T33" s="110"/>
      <c r="U33" s="110"/>
      <c r="V33" s="62"/>
      <c r="W33" s="62"/>
      <c r="X33" s="62"/>
      <c r="Y33" s="110"/>
      <c r="Z33" s="110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</row>
    <row r="34" spans="1:41" x14ac:dyDescent="0.3">
      <c r="A34" s="11"/>
      <c r="B34" s="12"/>
      <c r="C34" s="11"/>
      <c r="D34" s="61"/>
      <c r="E34" s="61"/>
      <c r="F34" s="61"/>
      <c r="G34" s="11"/>
      <c r="H34" s="11"/>
      <c r="I34" s="11"/>
      <c r="J34" s="61"/>
      <c r="K34" s="61"/>
      <c r="L34" s="11"/>
      <c r="M34" s="11"/>
      <c r="N34" s="11"/>
      <c r="O34" s="61"/>
      <c r="P34" s="61"/>
      <c r="Q34" s="11"/>
      <c r="R34" s="11"/>
      <c r="S34" s="11"/>
      <c r="T34" s="61"/>
      <c r="U34" s="61"/>
      <c r="V34" s="11"/>
      <c r="W34" s="11"/>
      <c r="X34" s="11"/>
      <c r="Y34" s="61"/>
      <c r="Z34" s="6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x14ac:dyDescent="0.3">
      <c r="A35" s="11" t="s">
        <v>121</v>
      </c>
      <c r="B35" s="12"/>
      <c r="C35" s="11"/>
      <c r="D35" s="61"/>
      <c r="E35" s="61"/>
      <c r="F35" s="61"/>
      <c r="G35" s="11"/>
      <c r="H35" s="11"/>
      <c r="I35" s="11"/>
      <c r="J35" s="61"/>
      <c r="K35" s="61"/>
      <c r="L35" s="11"/>
      <c r="M35" s="11"/>
      <c r="N35" s="11"/>
      <c r="O35" s="61"/>
      <c r="P35" s="61"/>
      <c r="Q35" s="11"/>
      <c r="R35" s="11"/>
      <c r="S35" s="11"/>
      <c r="T35" s="61"/>
      <c r="U35" s="61"/>
      <c r="V35" s="11"/>
      <c r="W35" s="11"/>
      <c r="X35" s="11"/>
      <c r="Y35" s="61"/>
      <c r="Z35" s="6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x14ac:dyDescent="0.3">
      <c r="A36" s="11"/>
      <c r="B36" s="12"/>
      <c r="C36" s="11"/>
      <c r="D36" s="61"/>
      <c r="E36" s="61"/>
      <c r="F36" s="61"/>
      <c r="G36" s="11"/>
      <c r="H36" s="11"/>
      <c r="I36" s="11"/>
      <c r="J36" s="61"/>
      <c r="K36" s="61"/>
      <c r="L36" s="11"/>
      <c r="M36" s="11"/>
      <c r="N36" s="11"/>
      <c r="O36" s="61"/>
      <c r="P36" s="61"/>
      <c r="Q36" s="11"/>
      <c r="R36" s="11"/>
      <c r="S36" s="11"/>
      <c r="T36" s="61"/>
      <c r="U36" s="61"/>
      <c r="V36" s="11"/>
      <c r="W36" s="11"/>
      <c r="X36" s="11"/>
      <c r="Y36" s="61"/>
      <c r="Z36" s="6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x14ac:dyDescent="0.3">
      <c r="A37" s="122"/>
      <c r="B37" s="382" t="s">
        <v>122</v>
      </c>
      <c r="C37" s="382"/>
      <c r="D37" s="382"/>
      <c r="E37" s="382"/>
      <c r="F37" s="382"/>
      <c r="G37" s="382"/>
      <c r="H37" s="382"/>
      <c r="I37" s="382" t="s">
        <v>123</v>
      </c>
      <c r="J37" s="382"/>
      <c r="K37" s="382"/>
      <c r="L37" s="382"/>
      <c r="M37" s="408" t="s">
        <v>124</v>
      </c>
      <c r="N37" s="408"/>
      <c r="O37" s="408"/>
      <c r="P37" s="408"/>
      <c r="Q37" s="408"/>
      <c r="R37" s="408"/>
      <c r="S37" s="408"/>
      <c r="T37" s="408"/>
      <c r="U37" s="408"/>
      <c r="V37" s="408"/>
      <c r="W37" s="11"/>
      <c r="X37" s="11"/>
      <c r="Y37" s="61"/>
      <c r="Z37" s="6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28.25" customHeight="1" x14ac:dyDescent="0.3">
      <c r="A38" s="122" t="s">
        <v>10</v>
      </c>
      <c r="B38" s="382" t="s">
        <v>125</v>
      </c>
      <c r="C38" s="382"/>
      <c r="D38" s="382"/>
      <c r="E38" s="382"/>
      <c r="F38" s="382"/>
      <c r="G38" s="382"/>
      <c r="H38" s="382"/>
      <c r="I38" s="382" t="s">
        <v>126</v>
      </c>
      <c r="J38" s="382"/>
      <c r="K38" s="382"/>
      <c r="L38" s="382"/>
      <c r="M38" s="382" t="s">
        <v>393</v>
      </c>
      <c r="N38" s="382"/>
      <c r="O38" s="382"/>
      <c r="P38" s="382"/>
      <c r="Q38" s="382"/>
      <c r="R38" s="382"/>
      <c r="S38" s="382"/>
      <c r="T38" s="382"/>
      <c r="U38" s="382"/>
      <c r="V38" s="382"/>
      <c r="W38" s="11"/>
      <c r="X38" s="11"/>
      <c r="Y38" s="61"/>
      <c r="Z38" s="6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36" customHeight="1" x14ac:dyDescent="0.3">
      <c r="A39" s="122" t="s">
        <v>20</v>
      </c>
      <c r="B39" s="382" t="s">
        <v>127</v>
      </c>
      <c r="C39" s="382"/>
      <c r="D39" s="382"/>
      <c r="E39" s="382"/>
      <c r="F39" s="382"/>
      <c r="G39" s="382"/>
      <c r="H39" s="382"/>
      <c r="I39" s="382" t="s">
        <v>128</v>
      </c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11"/>
      <c r="X39" s="11"/>
      <c r="Y39" s="61"/>
      <c r="Z39" s="6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ht="42.75" customHeight="1" x14ac:dyDescent="0.3">
      <c r="A40" s="63" t="s">
        <v>172</v>
      </c>
      <c r="B40" s="382" t="s">
        <v>129</v>
      </c>
      <c r="C40" s="382"/>
      <c r="D40" s="382"/>
      <c r="E40" s="382"/>
      <c r="F40" s="382"/>
      <c r="G40" s="382"/>
      <c r="H40" s="382"/>
      <c r="I40" s="382" t="s">
        <v>128</v>
      </c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11"/>
      <c r="X40" s="11"/>
      <c r="Y40" s="61"/>
      <c r="Z40" s="6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ht="51" customHeight="1" x14ac:dyDescent="0.3">
      <c r="A41" s="63" t="s">
        <v>22</v>
      </c>
      <c r="B41" s="382" t="s">
        <v>130</v>
      </c>
      <c r="C41" s="382"/>
      <c r="D41" s="382"/>
      <c r="E41" s="382"/>
      <c r="F41" s="382"/>
      <c r="G41" s="382"/>
      <c r="H41" s="382"/>
      <c r="I41" s="382" t="s">
        <v>128</v>
      </c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11"/>
      <c r="X41" s="11"/>
      <c r="Y41" s="61"/>
      <c r="Z41" s="6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 ht="56.25" customHeight="1" x14ac:dyDescent="0.3">
      <c r="A42" s="63" t="s">
        <v>25</v>
      </c>
      <c r="B42" s="382" t="s">
        <v>131</v>
      </c>
      <c r="C42" s="382"/>
      <c r="D42" s="382"/>
      <c r="E42" s="382"/>
      <c r="F42" s="382"/>
      <c r="G42" s="382"/>
      <c r="H42" s="382"/>
      <c r="I42" s="382" t="s">
        <v>132</v>
      </c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11"/>
      <c r="X42" s="11"/>
      <c r="Y42" s="61"/>
      <c r="Z42" s="6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 ht="57" customHeight="1" x14ac:dyDescent="0.3">
      <c r="A43" s="63" t="s">
        <v>31</v>
      </c>
      <c r="B43" s="382" t="s">
        <v>133</v>
      </c>
      <c r="C43" s="382"/>
      <c r="D43" s="382"/>
      <c r="E43" s="382"/>
      <c r="F43" s="382"/>
      <c r="G43" s="382"/>
      <c r="H43" s="382"/>
      <c r="I43" s="382" t="s">
        <v>132</v>
      </c>
      <c r="J43" s="382"/>
      <c r="K43" s="382"/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11"/>
      <c r="X43" s="11"/>
      <c r="Y43" s="61"/>
      <c r="Z43" s="6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1" ht="24.75" customHeight="1" x14ac:dyDescent="0.3">
      <c r="A44" s="64" t="s">
        <v>405</v>
      </c>
      <c r="B44" s="65"/>
      <c r="C44" s="66"/>
      <c r="D44" s="112"/>
      <c r="E44" s="112"/>
      <c r="F44" s="112"/>
      <c r="G44" s="66"/>
      <c r="H44" s="66"/>
      <c r="I44" s="66"/>
      <c r="J44" s="112"/>
      <c r="K44" s="112"/>
      <c r="L44" s="66"/>
      <c r="M44" s="66"/>
      <c r="N44" s="130"/>
      <c r="O44" s="99"/>
      <c r="P44" s="99"/>
      <c r="Q44" s="130"/>
      <c r="R44" s="130"/>
      <c r="S44" s="130"/>
      <c r="T44" s="99"/>
      <c r="U44" s="99"/>
      <c r="V44" s="130"/>
      <c r="W44" s="11"/>
      <c r="X44" s="11"/>
      <c r="Y44" s="61"/>
      <c r="Z44" s="6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 ht="16.5" customHeight="1" x14ac:dyDescent="0.3">
      <c r="A45" s="67" t="s">
        <v>219</v>
      </c>
      <c r="B45" s="68"/>
      <c r="C45" s="66"/>
      <c r="D45" s="112"/>
      <c r="E45" s="112"/>
      <c r="F45" s="112"/>
      <c r="G45" s="66"/>
      <c r="H45" s="66"/>
      <c r="I45" s="66"/>
      <c r="J45" s="112"/>
      <c r="K45" s="112"/>
      <c r="L45" s="66"/>
      <c r="M45" s="66"/>
      <c r="N45" s="130"/>
      <c r="O45" s="99"/>
      <c r="P45" s="99"/>
      <c r="Q45" s="130"/>
      <c r="R45" s="130"/>
      <c r="S45" s="130"/>
      <c r="T45" s="99"/>
      <c r="U45" s="99"/>
      <c r="V45" s="130"/>
      <c r="W45" s="11"/>
      <c r="X45" s="11"/>
      <c r="Y45" s="61"/>
      <c r="Z45" s="6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 ht="23.25" customHeight="1" x14ac:dyDescent="0.3">
      <c r="A46" s="67" t="s">
        <v>243</v>
      </c>
      <c r="B46" s="67"/>
      <c r="C46" s="67"/>
      <c r="D46" s="113"/>
      <c r="E46" s="113"/>
      <c r="F46" s="113"/>
      <c r="G46" s="67"/>
      <c r="H46" s="67"/>
      <c r="I46" s="67"/>
      <c r="J46" s="113"/>
      <c r="K46" s="113"/>
      <c r="L46" s="67"/>
      <c r="M46" s="67"/>
      <c r="N46" s="67"/>
      <c r="O46" s="113"/>
      <c r="P46" s="113"/>
      <c r="Q46" s="67"/>
      <c r="R46" s="67"/>
      <c r="S46" s="67"/>
      <c r="T46" s="113"/>
      <c r="U46" s="113"/>
      <c r="V46" s="67"/>
      <c r="W46" s="67"/>
      <c r="X46" s="67"/>
      <c r="Y46" s="113"/>
      <c r="Z46" s="113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11"/>
    </row>
    <row r="47" spans="1:41" ht="21.75" customHeight="1" x14ac:dyDescent="0.3">
      <c r="A47" s="67" t="s">
        <v>242</v>
      </c>
      <c r="B47" s="67"/>
      <c r="C47" s="67"/>
      <c r="D47" s="113"/>
      <c r="E47" s="113"/>
      <c r="F47" s="113"/>
      <c r="G47" s="67"/>
      <c r="H47" s="67"/>
      <c r="I47" s="67"/>
      <c r="J47" s="113"/>
      <c r="K47" s="113"/>
      <c r="L47" s="67"/>
      <c r="M47" s="67"/>
      <c r="N47" s="67"/>
      <c r="O47" s="113"/>
      <c r="P47" s="113"/>
      <c r="Q47" s="67"/>
      <c r="R47" s="67"/>
      <c r="S47" s="67"/>
      <c r="T47" s="113"/>
      <c r="U47" s="113"/>
      <c r="V47" s="67"/>
      <c r="W47" s="67"/>
      <c r="X47" s="67"/>
      <c r="Y47" s="113"/>
      <c r="Z47" s="113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11"/>
    </row>
    <row r="48" spans="1:41" ht="16.5" customHeight="1" x14ac:dyDescent="0.3">
      <c r="A48" s="67" t="s">
        <v>406</v>
      </c>
      <c r="B48" s="67"/>
      <c r="C48" s="69"/>
      <c r="D48" s="114"/>
      <c r="E48" s="114"/>
      <c r="F48" s="114"/>
      <c r="G48" s="69"/>
      <c r="H48" s="69"/>
      <c r="I48" s="69"/>
      <c r="J48" s="114"/>
      <c r="K48" s="114"/>
      <c r="L48" s="69"/>
      <c r="M48" s="69"/>
      <c r="N48" s="70"/>
      <c r="O48" s="115"/>
      <c r="P48" s="115"/>
      <c r="Q48" s="70"/>
      <c r="R48" s="70"/>
      <c r="S48" s="70"/>
      <c r="T48" s="115"/>
      <c r="U48" s="115"/>
      <c r="V48" s="70"/>
      <c r="W48" s="71"/>
      <c r="X48" s="11"/>
      <c r="Y48" s="61"/>
      <c r="Z48" s="6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1:44" ht="36.75" customHeight="1" x14ac:dyDescent="0.3">
      <c r="A49" s="410" t="s">
        <v>134</v>
      </c>
      <c r="B49" s="410"/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  <c r="W49" s="410"/>
      <c r="X49" s="72"/>
      <c r="Y49" s="116"/>
      <c r="Z49" s="116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11"/>
      <c r="AL49" s="11"/>
      <c r="AM49" s="11"/>
      <c r="AN49" s="11"/>
      <c r="AO49" s="11"/>
    </row>
    <row r="50" spans="1:44" ht="18.75" customHeight="1" x14ac:dyDescent="0.3">
      <c r="A50" s="67"/>
      <c r="B50" s="67"/>
      <c r="C50" s="67"/>
      <c r="D50" s="113"/>
      <c r="E50" s="113"/>
      <c r="F50" s="113"/>
      <c r="G50" s="67"/>
      <c r="H50" s="67"/>
      <c r="I50" s="67"/>
      <c r="J50" s="113"/>
      <c r="K50" s="113"/>
      <c r="L50" s="67"/>
      <c r="M50" s="67"/>
      <c r="N50" s="72"/>
      <c r="O50" s="116"/>
      <c r="P50" s="116"/>
      <c r="Q50" s="72"/>
      <c r="R50" s="72"/>
      <c r="S50" s="72"/>
      <c r="T50" s="116"/>
      <c r="U50" s="116"/>
      <c r="V50" s="72"/>
      <c r="W50" s="73"/>
      <c r="X50" s="73"/>
      <c r="Y50" s="117"/>
      <c r="Z50" s="117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57"/>
      <c r="AL50" s="57"/>
      <c r="AM50" s="57"/>
      <c r="AN50" s="57"/>
      <c r="AO50" s="57"/>
      <c r="AP50" s="27"/>
      <c r="AQ50" s="27"/>
      <c r="AR50" s="27"/>
    </row>
    <row r="51" spans="1:44" ht="19.5" customHeight="1" x14ac:dyDescent="0.3">
      <c r="A51" s="74"/>
      <c r="B51" s="74"/>
      <c r="C51" s="74"/>
      <c r="D51" s="118"/>
      <c r="E51" s="118"/>
      <c r="F51" s="118"/>
      <c r="G51" s="74"/>
      <c r="H51" s="74"/>
      <c r="I51" s="74"/>
      <c r="J51" s="118"/>
      <c r="K51" s="118"/>
      <c r="L51" s="74"/>
      <c r="M51" s="74"/>
      <c r="N51" s="74"/>
      <c r="O51" s="118"/>
      <c r="P51" s="118"/>
      <c r="Q51" s="74"/>
      <c r="R51" s="74"/>
      <c r="S51" s="74"/>
      <c r="T51" s="118"/>
      <c r="U51" s="118"/>
      <c r="V51" s="74"/>
      <c r="W51" s="57"/>
      <c r="X51" s="57"/>
      <c r="Y51" s="100"/>
      <c r="Z51" s="100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27"/>
      <c r="AQ51" s="27"/>
      <c r="AR51" s="27"/>
    </row>
    <row r="52" spans="1:44" ht="60" customHeight="1" x14ac:dyDescent="0.3">
      <c r="A52" s="409"/>
      <c r="B52" s="409"/>
      <c r="C52" s="411"/>
      <c r="D52" s="412"/>
      <c r="E52" s="132"/>
      <c r="F52" s="132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H52" s="409"/>
      <c r="AI52" s="409"/>
      <c r="AJ52" s="409"/>
      <c r="AK52" s="409"/>
      <c r="AL52" s="409"/>
      <c r="AM52" s="409"/>
      <c r="AN52" s="409"/>
      <c r="AO52" s="409"/>
      <c r="AP52" s="27"/>
      <c r="AQ52" s="27"/>
      <c r="AR52" s="27"/>
    </row>
    <row r="53" spans="1:44" s="5" customFormat="1" ht="195.75" customHeight="1" x14ac:dyDescent="0.3">
      <c r="A53" s="409"/>
      <c r="B53" s="409"/>
      <c r="C53" s="411"/>
      <c r="D53" s="412"/>
      <c r="E53" s="132"/>
      <c r="F53" s="132"/>
      <c r="G53" s="131"/>
      <c r="H53" s="131"/>
      <c r="I53" s="131"/>
      <c r="J53" s="132"/>
      <c r="K53" s="132"/>
      <c r="L53" s="131"/>
      <c r="M53" s="131"/>
      <c r="N53" s="131"/>
      <c r="O53" s="132"/>
      <c r="P53" s="132"/>
      <c r="Q53" s="131"/>
      <c r="R53" s="131"/>
      <c r="S53" s="131"/>
      <c r="T53" s="132"/>
      <c r="U53" s="132"/>
      <c r="V53" s="131"/>
      <c r="W53" s="131"/>
      <c r="X53" s="131"/>
      <c r="Y53" s="132"/>
      <c r="Z53" s="132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8"/>
      <c r="AQ53" s="8"/>
      <c r="AR53" s="8"/>
    </row>
    <row r="54" spans="1:44" ht="21" customHeight="1" x14ac:dyDescent="0.3">
      <c r="A54" s="130"/>
      <c r="B54" s="130"/>
      <c r="C54" s="130"/>
      <c r="D54" s="99"/>
      <c r="E54" s="99"/>
      <c r="F54" s="99"/>
      <c r="G54" s="130"/>
      <c r="H54" s="130"/>
      <c r="I54" s="130"/>
      <c r="J54" s="99"/>
      <c r="K54" s="99"/>
      <c r="L54" s="130"/>
      <c r="M54" s="130"/>
      <c r="N54" s="130"/>
      <c r="O54" s="99"/>
      <c r="P54" s="99"/>
      <c r="Q54" s="130"/>
      <c r="R54" s="130"/>
      <c r="S54" s="130"/>
      <c r="T54" s="99"/>
      <c r="U54" s="99"/>
      <c r="V54" s="130"/>
      <c r="W54" s="130"/>
      <c r="X54" s="130"/>
      <c r="Y54" s="99"/>
      <c r="Z54" s="99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27"/>
      <c r="AQ54" s="27"/>
      <c r="AR54" s="27"/>
    </row>
    <row r="55" spans="1:44" x14ac:dyDescent="0.3">
      <c r="A55" s="74"/>
      <c r="B55" s="74"/>
      <c r="C55" s="74"/>
      <c r="D55" s="118"/>
      <c r="E55" s="118"/>
      <c r="F55" s="118"/>
      <c r="G55" s="74"/>
      <c r="H55" s="74"/>
      <c r="I55" s="74"/>
      <c r="J55" s="118"/>
      <c r="K55" s="118"/>
      <c r="L55" s="74"/>
      <c r="M55" s="74"/>
      <c r="N55" s="74"/>
      <c r="O55" s="118"/>
      <c r="P55" s="118"/>
      <c r="Q55" s="74"/>
      <c r="R55" s="74"/>
      <c r="S55" s="74"/>
      <c r="T55" s="118"/>
      <c r="U55" s="118"/>
      <c r="V55" s="74"/>
      <c r="W55" s="57"/>
      <c r="X55" s="57"/>
      <c r="Y55" s="100"/>
      <c r="Z55" s="100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27"/>
      <c r="AQ55" s="27"/>
      <c r="AR55" s="27"/>
    </row>
    <row r="56" spans="1:44" x14ac:dyDescent="0.3">
      <c r="A56" s="75"/>
      <c r="B56" s="75"/>
      <c r="C56" s="75"/>
      <c r="D56" s="119"/>
      <c r="E56" s="119"/>
      <c r="F56" s="119"/>
      <c r="G56" s="75"/>
      <c r="H56" s="75"/>
      <c r="I56" s="75"/>
      <c r="J56" s="119"/>
      <c r="K56" s="119"/>
      <c r="L56" s="75"/>
      <c r="M56" s="75"/>
      <c r="N56" s="75"/>
      <c r="O56" s="119"/>
      <c r="P56" s="119"/>
      <c r="Q56" s="75"/>
      <c r="R56" s="75"/>
      <c r="S56" s="75"/>
      <c r="T56" s="119"/>
      <c r="U56" s="119"/>
      <c r="V56" s="75"/>
      <c r="W56" s="27"/>
      <c r="X56" s="27"/>
      <c r="Y56" s="120"/>
      <c r="Z56" s="120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</row>
    <row r="57" spans="1:44" x14ac:dyDescent="0.3">
      <c r="A57" s="75"/>
      <c r="B57" s="75"/>
      <c r="C57" s="75"/>
      <c r="D57" s="119"/>
      <c r="E57" s="119"/>
      <c r="F57" s="119"/>
      <c r="G57" s="75"/>
      <c r="H57" s="75"/>
      <c r="I57" s="75"/>
      <c r="J57" s="119"/>
      <c r="K57" s="119"/>
      <c r="L57" s="75"/>
      <c r="M57" s="75"/>
      <c r="N57" s="75"/>
      <c r="O57" s="119"/>
      <c r="P57" s="119"/>
      <c r="Q57" s="75"/>
      <c r="R57" s="75"/>
      <c r="S57" s="75"/>
      <c r="T57" s="119"/>
      <c r="U57" s="119"/>
      <c r="V57" s="75"/>
      <c r="W57" s="27"/>
      <c r="X57" s="27"/>
      <c r="Y57" s="120"/>
      <c r="Z57" s="120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</row>
  </sheetData>
  <mergeCells count="42">
    <mergeCell ref="X52:AF52"/>
    <mergeCell ref="AG52:AJ52"/>
    <mergeCell ref="AK52:AM52"/>
    <mergeCell ref="AN52:AO52"/>
    <mergeCell ref="B43:H43"/>
    <mergeCell ref="I43:L43"/>
    <mergeCell ref="M43:V43"/>
    <mergeCell ref="A49:W49"/>
    <mergeCell ref="A52:A53"/>
    <mergeCell ref="B52:B53"/>
    <mergeCell ref="C52:C53"/>
    <mergeCell ref="D52:D53"/>
    <mergeCell ref="G52:M52"/>
    <mergeCell ref="N52:W52"/>
    <mergeCell ref="B41:H41"/>
    <mergeCell ref="I41:L41"/>
    <mergeCell ref="M41:V41"/>
    <mergeCell ref="B42:H42"/>
    <mergeCell ref="I42:L42"/>
    <mergeCell ref="M42:V42"/>
    <mergeCell ref="B39:H39"/>
    <mergeCell ref="I39:L39"/>
    <mergeCell ref="M39:V39"/>
    <mergeCell ref="B40:H40"/>
    <mergeCell ref="I40:L40"/>
    <mergeCell ref="M40:V40"/>
    <mergeCell ref="B37:H37"/>
    <mergeCell ref="I37:L37"/>
    <mergeCell ref="M37:V37"/>
    <mergeCell ref="B38:H38"/>
    <mergeCell ref="I38:L38"/>
    <mergeCell ref="M38:V38"/>
    <mergeCell ref="A1:AA1"/>
    <mergeCell ref="A2:AA2"/>
    <mergeCell ref="A5:A7"/>
    <mergeCell ref="B5:B7"/>
    <mergeCell ref="C5:AA5"/>
    <mergeCell ref="C6:G6"/>
    <mergeCell ref="H6:L6"/>
    <mergeCell ref="M6:Q6"/>
    <mergeCell ref="R6:V6"/>
    <mergeCell ref="W6:AA6"/>
  </mergeCells>
  <printOptions horizontalCentered="1"/>
  <pageMargins left="0.31496062992125984" right="0.31496062992125984" top="0.39370078740157483" bottom="0.19685039370078741" header="0.31496062992125984" footer="0.31496062992125984"/>
  <pageSetup paperSize="8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117"/>
  <sheetViews>
    <sheetView topLeftCell="A28" zoomScale="130" zoomScaleNormal="130" workbookViewId="0">
      <selection activeCell="D72" sqref="D72"/>
    </sheetView>
  </sheetViews>
  <sheetFormatPr defaultRowHeight="14.4" x14ac:dyDescent="0.3"/>
  <cols>
    <col min="1" max="1" width="8.44140625" customWidth="1"/>
    <col min="2" max="2" width="55" customWidth="1"/>
    <col min="3" max="3" width="26.6640625" customWidth="1"/>
    <col min="4" max="4" width="13.88671875" customWidth="1"/>
  </cols>
  <sheetData>
    <row r="1" spans="1:12" ht="33" customHeight="1" x14ac:dyDescent="0.35">
      <c r="A1" s="83" t="s">
        <v>218</v>
      </c>
      <c r="B1" s="413" t="s">
        <v>407</v>
      </c>
      <c r="C1" s="413"/>
      <c r="D1" s="413"/>
      <c r="E1" s="23"/>
      <c r="F1" s="23"/>
      <c r="G1" s="23"/>
      <c r="H1" s="23"/>
      <c r="I1" s="23"/>
      <c r="J1" s="22"/>
      <c r="K1" s="11"/>
      <c r="L1" s="11"/>
    </row>
    <row r="2" spans="1:12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59.25" customHeight="1" x14ac:dyDescent="0.3">
      <c r="A3" s="11" t="s">
        <v>490</v>
      </c>
      <c r="B3" s="414" t="s">
        <v>215</v>
      </c>
      <c r="C3" s="414"/>
      <c r="D3" s="414"/>
      <c r="E3" s="414"/>
      <c r="F3" s="12"/>
      <c r="G3" s="12"/>
      <c r="H3" s="12"/>
      <c r="I3" s="12"/>
      <c r="J3" s="12"/>
      <c r="K3" s="11"/>
      <c r="L3" s="11"/>
    </row>
    <row r="4" spans="1:12" x14ac:dyDescent="0.3">
      <c r="A4" s="11"/>
      <c r="B4" s="11" t="s">
        <v>216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3">
      <c r="A5" s="11"/>
      <c r="B5" s="11" t="s">
        <v>252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1.4" x14ac:dyDescent="0.3">
      <c r="A7" s="11"/>
      <c r="B7" s="16" t="s">
        <v>382</v>
      </c>
      <c r="C7" s="16" t="s">
        <v>173</v>
      </c>
      <c r="D7" s="16" t="s">
        <v>174</v>
      </c>
      <c r="E7" s="11"/>
      <c r="F7" s="11"/>
      <c r="G7" s="11"/>
      <c r="H7" s="11"/>
      <c r="I7" s="11"/>
      <c r="J7" s="11"/>
      <c r="K7" s="11"/>
      <c r="L7" s="11"/>
    </row>
    <row r="8" spans="1:12" x14ac:dyDescent="0.3">
      <c r="A8" s="11"/>
      <c r="B8" s="14" t="s">
        <v>149</v>
      </c>
      <c r="C8" s="211">
        <v>44</v>
      </c>
      <c r="D8" s="13">
        <v>88</v>
      </c>
      <c r="E8" s="11"/>
      <c r="F8" s="11"/>
      <c r="G8" s="11"/>
      <c r="H8" s="11"/>
      <c r="I8" s="11"/>
      <c r="J8" s="11"/>
      <c r="K8" s="11"/>
      <c r="L8" s="11"/>
    </row>
    <row r="9" spans="1:12" x14ac:dyDescent="0.3">
      <c r="A9" s="11"/>
      <c r="B9" s="14" t="s">
        <v>175</v>
      </c>
      <c r="C9" s="211" t="s">
        <v>11</v>
      </c>
      <c r="D9" s="13" t="s">
        <v>11</v>
      </c>
      <c r="E9" s="11"/>
      <c r="F9" s="11"/>
      <c r="G9" s="11"/>
      <c r="H9" s="11"/>
      <c r="I9" s="11"/>
      <c r="J9" s="11"/>
      <c r="K9" s="11"/>
      <c r="L9" s="11"/>
    </row>
    <row r="10" spans="1:12" x14ac:dyDescent="0.3">
      <c r="A10" s="11"/>
      <c r="B10" s="14" t="s">
        <v>176</v>
      </c>
      <c r="C10" s="211">
        <v>8</v>
      </c>
      <c r="D10" s="13">
        <v>16</v>
      </c>
      <c r="E10" s="11"/>
      <c r="F10" s="11"/>
      <c r="G10" s="11"/>
      <c r="H10" s="11"/>
      <c r="I10" s="11"/>
      <c r="J10" s="11"/>
      <c r="K10" s="11"/>
      <c r="L10" s="11"/>
    </row>
    <row r="11" spans="1:12" x14ac:dyDescent="0.3">
      <c r="A11" s="11"/>
      <c r="B11" s="14" t="s">
        <v>177</v>
      </c>
      <c r="C11" s="211" t="s">
        <v>11</v>
      </c>
      <c r="D11" s="13" t="s">
        <v>11</v>
      </c>
      <c r="E11" s="11"/>
      <c r="F11" s="11"/>
      <c r="G11" s="11"/>
      <c r="H11" s="11"/>
      <c r="I11" s="11"/>
      <c r="J11" s="11"/>
      <c r="K11" s="11"/>
      <c r="L11" s="11"/>
    </row>
    <row r="12" spans="1:12" x14ac:dyDescent="0.3">
      <c r="A12" s="11"/>
      <c r="B12" s="14" t="s">
        <v>178</v>
      </c>
      <c r="C12" s="211">
        <v>0</v>
      </c>
      <c r="D12" s="13">
        <v>0</v>
      </c>
      <c r="E12" s="11"/>
      <c r="F12" s="11"/>
      <c r="G12" s="11"/>
      <c r="H12" s="11"/>
      <c r="I12" s="11"/>
      <c r="J12" s="11"/>
      <c r="K12" s="11"/>
      <c r="L12" s="11"/>
    </row>
    <row r="13" spans="1:12" x14ac:dyDescent="0.3">
      <c r="A13" s="11"/>
      <c r="B13" s="14" t="s">
        <v>179</v>
      </c>
      <c r="C13" s="211">
        <v>18</v>
      </c>
      <c r="D13" s="13">
        <v>36</v>
      </c>
      <c r="E13" s="11"/>
      <c r="F13" s="11"/>
      <c r="G13" s="11"/>
      <c r="H13" s="11"/>
      <c r="I13" s="11"/>
      <c r="J13" s="11"/>
      <c r="K13" s="11"/>
      <c r="L13" s="11"/>
    </row>
    <row r="14" spans="1:12" ht="28.2" x14ac:dyDescent="0.3">
      <c r="A14" s="11"/>
      <c r="B14" s="14" t="s">
        <v>180</v>
      </c>
      <c r="C14" s="211" t="s">
        <v>11</v>
      </c>
      <c r="D14" s="13" t="s">
        <v>11</v>
      </c>
      <c r="E14" s="11"/>
      <c r="F14" s="11"/>
      <c r="G14" s="11"/>
      <c r="H14" s="11"/>
      <c r="I14" s="11"/>
      <c r="J14" s="11"/>
      <c r="K14" s="11"/>
      <c r="L14" s="11"/>
    </row>
    <row r="15" spans="1:12" ht="28.2" x14ac:dyDescent="0.3">
      <c r="A15" s="11"/>
      <c r="B15" s="14" t="s">
        <v>181</v>
      </c>
      <c r="C15" s="211">
        <v>2</v>
      </c>
      <c r="D15" s="13">
        <v>4</v>
      </c>
      <c r="E15" s="11"/>
      <c r="F15" s="11"/>
      <c r="G15" s="11"/>
      <c r="H15" s="11"/>
      <c r="I15" s="11"/>
      <c r="J15" s="11"/>
      <c r="K15" s="11"/>
      <c r="L15" s="11"/>
    </row>
    <row r="16" spans="1:12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3">
      <c r="A17" s="11"/>
      <c r="B17" s="11" t="s">
        <v>589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 customHeight="1" x14ac:dyDescent="0.3">
      <c r="A19" s="11"/>
      <c r="B19" s="17" t="s">
        <v>182</v>
      </c>
      <c r="C19" s="17" t="s">
        <v>183</v>
      </c>
      <c r="D19" s="17" t="s">
        <v>174</v>
      </c>
      <c r="E19" s="11"/>
      <c r="F19" s="11"/>
      <c r="G19" s="11"/>
      <c r="H19" s="11"/>
      <c r="I19" s="11"/>
      <c r="J19" s="11"/>
      <c r="K19" s="11"/>
      <c r="L19" s="11"/>
    </row>
    <row r="20" spans="1:12" x14ac:dyDescent="0.3">
      <c r="A20" s="11"/>
      <c r="B20" s="13" t="s">
        <v>184</v>
      </c>
      <c r="C20" s="211">
        <v>9</v>
      </c>
      <c r="D20" s="13">
        <v>21.4</v>
      </c>
      <c r="E20" s="11"/>
      <c r="F20" s="11"/>
      <c r="G20" s="11"/>
      <c r="H20" s="11"/>
      <c r="I20" s="11"/>
      <c r="J20" s="11"/>
      <c r="K20" s="11"/>
      <c r="L20" s="11"/>
    </row>
    <row r="21" spans="1:12" x14ac:dyDescent="0.3">
      <c r="A21" s="11"/>
      <c r="B21" s="13" t="s">
        <v>185</v>
      </c>
      <c r="C21" s="211">
        <v>8</v>
      </c>
      <c r="D21" s="13">
        <v>19.100000000000001</v>
      </c>
      <c r="E21" s="11"/>
      <c r="F21" s="11"/>
      <c r="G21" s="11"/>
      <c r="H21" s="11"/>
      <c r="I21" s="11"/>
      <c r="J21" s="11"/>
      <c r="K21" s="11"/>
      <c r="L21" s="11"/>
    </row>
    <row r="22" spans="1:12" x14ac:dyDescent="0.3">
      <c r="A22" s="11"/>
      <c r="B22" s="13" t="s">
        <v>186</v>
      </c>
      <c r="C22" s="211">
        <v>10</v>
      </c>
      <c r="D22" s="13">
        <v>23.8</v>
      </c>
      <c r="E22" s="11"/>
      <c r="F22" s="11"/>
      <c r="G22" s="11"/>
      <c r="H22" s="11"/>
      <c r="I22" s="11"/>
      <c r="J22" s="11"/>
      <c r="K22" s="11"/>
      <c r="L22" s="11"/>
    </row>
    <row r="23" spans="1:12" x14ac:dyDescent="0.3">
      <c r="A23" s="11"/>
      <c r="B23" s="13" t="s">
        <v>187</v>
      </c>
      <c r="C23" s="211">
        <v>12</v>
      </c>
      <c r="D23" s="13">
        <v>28.6</v>
      </c>
      <c r="E23" s="11"/>
      <c r="F23" s="11"/>
      <c r="G23" s="11"/>
      <c r="H23" s="11"/>
      <c r="I23" s="11"/>
      <c r="J23" s="11"/>
      <c r="K23" s="11"/>
      <c r="L23" s="11"/>
    </row>
    <row r="24" spans="1:12" x14ac:dyDescent="0.3">
      <c r="A24" s="11"/>
      <c r="B24" s="13" t="s">
        <v>188</v>
      </c>
      <c r="C24" s="211">
        <v>4</v>
      </c>
      <c r="D24" s="13">
        <v>9.5</v>
      </c>
      <c r="E24" s="11"/>
      <c r="F24" s="11"/>
      <c r="G24" s="11"/>
      <c r="H24" s="11"/>
      <c r="I24" s="11"/>
      <c r="J24" s="11"/>
      <c r="K24" s="11"/>
      <c r="L24" s="11"/>
    </row>
    <row r="25" spans="1:12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27.6" x14ac:dyDescent="0.3">
      <c r="A26" s="11"/>
      <c r="B26" s="15" t="s">
        <v>189</v>
      </c>
      <c r="C26" s="19" t="s">
        <v>190</v>
      </c>
      <c r="D26" s="19" t="s">
        <v>174</v>
      </c>
      <c r="E26" s="11"/>
      <c r="F26" s="11"/>
      <c r="G26" s="11"/>
      <c r="H26" s="11"/>
      <c r="I26" s="11"/>
      <c r="J26" s="11"/>
      <c r="K26" s="11"/>
      <c r="L26" s="11"/>
    </row>
    <row r="27" spans="1:12" x14ac:dyDescent="0.3">
      <c r="A27" s="11"/>
      <c r="B27" s="13" t="s">
        <v>191</v>
      </c>
      <c r="C27" s="211">
        <v>38</v>
      </c>
      <c r="D27" s="13">
        <v>90</v>
      </c>
      <c r="E27" s="11"/>
      <c r="F27" s="11"/>
      <c r="G27" s="11"/>
      <c r="H27" s="11"/>
      <c r="I27" s="11"/>
      <c r="J27" s="11"/>
      <c r="K27" s="11"/>
      <c r="L27" s="11"/>
    </row>
    <row r="28" spans="1:12" x14ac:dyDescent="0.3">
      <c r="A28" s="11"/>
      <c r="B28" s="13" t="s">
        <v>192</v>
      </c>
      <c r="C28" s="211">
        <v>4</v>
      </c>
      <c r="D28" s="13">
        <v>9.5</v>
      </c>
      <c r="E28" s="11"/>
      <c r="F28" s="11"/>
      <c r="G28" s="11"/>
      <c r="H28" s="11"/>
      <c r="I28" s="11"/>
      <c r="J28" s="11"/>
      <c r="K28" s="11"/>
      <c r="L28" s="11"/>
    </row>
    <row r="29" spans="1:12" x14ac:dyDescent="0.3">
      <c r="A29" s="11"/>
      <c r="B29" s="13" t="s">
        <v>193</v>
      </c>
      <c r="C29" s="211" t="s">
        <v>11</v>
      </c>
      <c r="D29" s="13" t="s">
        <v>11</v>
      </c>
      <c r="E29" s="11"/>
      <c r="F29" s="11"/>
      <c r="G29" s="11"/>
      <c r="H29" s="11"/>
      <c r="I29" s="11"/>
      <c r="J29" s="11"/>
      <c r="K29" s="11"/>
      <c r="L29" s="11"/>
    </row>
    <row r="30" spans="1:12" x14ac:dyDescent="0.3">
      <c r="A30" s="11"/>
      <c r="B30" s="13" t="s">
        <v>194</v>
      </c>
      <c r="C30" s="211" t="s">
        <v>11</v>
      </c>
      <c r="D30" s="13" t="s">
        <v>11</v>
      </c>
      <c r="E30" s="11"/>
      <c r="F30" s="11"/>
      <c r="G30" s="11"/>
      <c r="H30" s="11"/>
      <c r="I30" s="11"/>
      <c r="J30" s="11"/>
      <c r="K30" s="11"/>
      <c r="L30" s="11"/>
    </row>
    <row r="31" spans="1:12" x14ac:dyDescent="0.3">
      <c r="A31" s="11"/>
      <c r="B31" s="13" t="s">
        <v>195</v>
      </c>
      <c r="C31" s="211" t="s">
        <v>11</v>
      </c>
      <c r="D31" s="13" t="s">
        <v>11</v>
      </c>
      <c r="E31" s="11"/>
      <c r="F31" s="11"/>
      <c r="G31" s="11"/>
      <c r="H31" s="11"/>
      <c r="I31" s="11"/>
      <c r="J31" s="11"/>
      <c r="K31" s="11"/>
      <c r="L31" s="11"/>
    </row>
    <row r="32" spans="1:12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27.6" x14ac:dyDescent="0.3">
      <c r="A33" s="11"/>
      <c r="B33" s="16" t="s">
        <v>383</v>
      </c>
      <c r="C33" s="208" t="s">
        <v>190</v>
      </c>
      <c r="D33" s="208" t="s">
        <v>174</v>
      </c>
      <c r="E33" s="11"/>
      <c r="F33" s="11"/>
      <c r="G33" s="11"/>
      <c r="H33" s="11"/>
      <c r="I33" s="11"/>
      <c r="J33" s="11"/>
      <c r="K33" s="11"/>
      <c r="L33" s="11"/>
    </row>
    <row r="34" spans="1:12" x14ac:dyDescent="0.3">
      <c r="A34" s="11"/>
      <c r="B34" s="13" t="s">
        <v>191</v>
      </c>
      <c r="C34" s="211">
        <v>38</v>
      </c>
      <c r="D34" s="13">
        <v>90</v>
      </c>
      <c r="E34" s="11"/>
      <c r="F34" s="11"/>
      <c r="G34" s="11"/>
      <c r="H34" s="11"/>
      <c r="I34" s="11"/>
      <c r="J34" s="11"/>
      <c r="K34" s="11"/>
      <c r="L34" s="11"/>
    </row>
    <row r="35" spans="1:12" x14ac:dyDescent="0.3">
      <c r="A35" s="11"/>
      <c r="B35" s="13" t="s">
        <v>192</v>
      </c>
      <c r="C35" s="211">
        <v>4</v>
      </c>
      <c r="D35" s="13">
        <v>9.5</v>
      </c>
      <c r="E35" s="11"/>
      <c r="F35" s="11"/>
      <c r="G35" s="11"/>
      <c r="H35" s="11"/>
      <c r="I35" s="11"/>
      <c r="J35" s="11"/>
      <c r="K35" s="11"/>
      <c r="L35" s="11"/>
    </row>
    <row r="36" spans="1:12" x14ac:dyDescent="0.3">
      <c r="A36" s="11"/>
      <c r="B36" s="13" t="s">
        <v>193</v>
      </c>
      <c r="C36" s="211" t="s">
        <v>11</v>
      </c>
      <c r="D36" s="13" t="s">
        <v>11</v>
      </c>
      <c r="E36" s="11"/>
      <c r="F36" s="11"/>
      <c r="G36" s="11"/>
      <c r="H36" s="11"/>
      <c r="I36" s="11"/>
      <c r="J36" s="11"/>
      <c r="K36" s="11"/>
      <c r="L36" s="11"/>
    </row>
    <row r="37" spans="1:12" x14ac:dyDescent="0.3">
      <c r="A37" s="11"/>
      <c r="B37" s="13" t="s">
        <v>194</v>
      </c>
      <c r="C37" s="211" t="s">
        <v>11</v>
      </c>
      <c r="D37" s="13" t="s">
        <v>11</v>
      </c>
      <c r="E37" s="11"/>
      <c r="F37" s="11"/>
      <c r="G37" s="11"/>
      <c r="H37" s="11"/>
      <c r="I37" s="11"/>
      <c r="J37" s="11"/>
      <c r="K37" s="11"/>
      <c r="L37" s="11"/>
    </row>
    <row r="38" spans="1:12" x14ac:dyDescent="0.3">
      <c r="A38" s="11"/>
      <c r="B38" s="13" t="s">
        <v>195</v>
      </c>
      <c r="C38" s="211" t="s">
        <v>11</v>
      </c>
      <c r="D38" s="13" t="s">
        <v>11</v>
      </c>
      <c r="E38" s="11"/>
      <c r="F38" s="11"/>
      <c r="G38" s="11"/>
      <c r="H38" s="11"/>
      <c r="I38" s="11"/>
      <c r="J38" s="11"/>
      <c r="K38" s="11"/>
      <c r="L38" s="11"/>
    </row>
    <row r="39" spans="1:12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3">
      <c r="A40" s="11"/>
      <c r="B40" s="11" t="s">
        <v>388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ht="27.6" x14ac:dyDescent="0.3">
      <c r="A42" s="11"/>
      <c r="B42" s="16" t="s">
        <v>196</v>
      </c>
      <c r="C42" s="16" t="s">
        <v>190</v>
      </c>
      <c r="D42" s="16" t="s">
        <v>174</v>
      </c>
      <c r="E42" s="11"/>
      <c r="F42" s="11"/>
      <c r="G42" s="11"/>
      <c r="H42" s="11"/>
      <c r="I42" s="11"/>
      <c r="J42" s="11"/>
      <c r="K42" s="11"/>
      <c r="L42" s="11"/>
    </row>
    <row r="43" spans="1:12" x14ac:dyDescent="0.3">
      <c r="A43" s="11"/>
      <c r="B43" s="13" t="s">
        <v>191</v>
      </c>
      <c r="C43" s="211">
        <v>18</v>
      </c>
      <c r="D43" s="13">
        <v>90</v>
      </c>
      <c r="E43" s="11"/>
      <c r="F43" s="11"/>
      <c r="G43" s="11"/>
      <c r="H43" s="11"/>
      <c r="I43" s="11"/>
      <c r="J43" s="11"/>
      <c r="K43" s="11"/>
      <c r="L43" s="11"/>
    </row>
    <row r="44" spans="1:12" x14ac:dyDescent="0.3">
      <c r="A44" s="11"/>
      <c r="B44" s="13" t="s">
        <v>192</v>
      </c>
      <c r="C44" s="211">
        <v>2</v>
      </c>
      <c r="D44" s="13">
        <v>10</v>
      </c>
      <c r="E44" s="11"/>
      <c r="F44" s="11"/>
      <c r="G44" s="11"/>
      <c r="H44" s="11"/>
      <c r="I44" s="11"/>
      <c r="J44" s="11"/>
      <c r="K44" s="11"/>
      <c r="L44" s="11"/>
    </row>
    <row r="45" spans="1:12" x14ac:dyDescent="0.3">
      <c r="A45" s="11"/>
      <c r="B45" s="13" t="s">
        <v>193</v>
      </c>
      <c r="C45" s="211" t="s">
        <v>11</v>
      </c>
      <c r="D45" s="13" t="s">
        <v>11</v>
      </c>
      <c r="E45" s="11"/>
      <c r="F45" s="11"/>
      <c r="G45" s="11"/>
      <c r="H45" s="11"/>
      <c r="I45" s="11"/>
      <c r="J45" s="11"/>
      <c r="K45" s="11"/>
      <c r="L45" s="11"/>
    </row>
    <row r="46" spans="1:12" x14ac:dyDescent="0.3">
      <c r="A46" s="11"/>
      <c r="B46" s="13" t="s">
        <v>194</v>
      </c>
      <c r="C46" s="211" t="s">
        <v>11</v>
      </c>
      <c r="D46" s="13" t="s">
        <v>11</v>
      </c>
      <c r="E46" s="11"/>
      <c r="F46" s="11"/>
      <c r="G46" s="11"/>
      <c r="H46" s="11"/>
      <c r="I46" s="11"/>
      <c r="J46" s="11"/>
      <c r="K46" s="11"/>
      <c r="L46" s="11"/>
    </row>
    <row r="47" spans="1:12" x14ac:dyDescent="0.3">
      <c r="A47" s="11"/>
      <c r="B47" s="13" t="s">
        <v>195</v>
      </c>
      <c r="C47" s="211" t="s">
        <v>11</v>
      </c>
      <c r="D47" s="13" t="s">
        <v>11</v>
      </c>
      <c r="E47" s="11"/>
      <c r="F47" s="11"/>
      <c r="G47" s="11"/>
      <c r="H47" s="11"/>
      <c r="I47" s="11"/>
      <c r="J47" s="11"/>
      <c r="K47" s="11"/>
      <c r="L47" s="11"/>
    </row>
    <row r="48" spans="1:12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27.6" x14ac:dyDescent="0.3">
      <c r="A49" s="11"/>
      <c r="B49" s="16" t="s">
        <v>197</v>
      </c>
      <c r="C49" s="16" t="s">
        <v>198</v>
      </c>
      <c r="D49" s="16" t="s">
        <v>174</v>
      </c>
      <c r="E49" s="11"/>
      <c r="F49" s="11"/>
      <c r="G49" s="11"/>
      <c r="H49" s="11"/>
      <c r="I49" s="11"/>
      <c r="J49" s="11"/>
      <c r="K49" s="11"/>
      <c r="L49" s="11"/>
    </row>
    <row r="50" spans="1:12" x14ac:dyDescent="0.3">
      <c r="A50" s="11"/>
      <c r="B50" s="13" t="s">
        <v>199</v>
      </c>
      <c r="C50" s="211">
        <v>16</v>
      </c>
      <c r="D50" s="18">
        <v>0.8</v>
      </c>
      <c r="E50" s="11"/>
      <c r="F50" s="11"/>
      <c r="G50" s="11"/>
      <c r="H50" s="11"/>
      <c r="I50" s="11"/>
      <c r="J50" s="11"/>
      <c r="K50" s="11"/>
      <c r="L50" s="11"/>
    </row>
    <row r="51" spans="1:12" x14ac:dyDescent="0.3">
      <c r="A51" s="11"/>
      <c r="B51" s="13" t="s">
        <v>200</v>
      </c>
      <c r="C51" s="211">
        <v>4</v>
      </c>
      <c r="D51" s="18">
        <v>0.2</v>
      </c>
      <c r="E51" s="11"/>
      <c r="F51" s="11"/>
      <c r="G51" s="11"/>
      <c r="H51" s="11"/>
      <c r="I51" s="11"/>
      <c r="J51" s="11"/>
      <c r="K51" s="11"/>
      <c r="L51" s="11"/>
    </row>
    <row r="52" spans="1:12" x14ac:dyDescent="0.3">
      <c r="A52" s="11"/>
      <c r="B52" s="13" t="s">
        <v>201</v>
      </c>
      <c r="C52" s="211" t="s">
        <v>11</v>
      </c>
      <c r="D52" s="211" t="s">
        <v>11</v>
      </c>
      <c r="E52" s="11"/>
      <c r="F52" s="11"/>
      <c r="G52" s="11"/>
      <c r="H52" s="11"/>
      <c r="I52" s="11"/>
      <c r="J52" s="11"/>
      <c r="K52" s="11"/>
      <c r="L52" s="11"/>
    </row>
    <row r="53" spans="1:12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3">
      <c r="A54" s="11"/>
      <c r="B54" s="11" t="s">
        <v>257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41.4" x14ac:dyDescent="0.3">
      <c r="A56" s="11"/>
      <c r="B56" s="16" t="s">
        <v>202</v>
      </c>
      <c r="C56" s="16" t="s">
        <v>203</v>
      </c>
      <c r="D56" s="16" t="s">
        <v>174</v>
      </c>
      <c r="E56" s="11"/>
      <c r="F56" s="11"/>
      <c r="G56" s="11"/>
      <c r="H56" s="11"/>
      <c r="I56" s="11"/>
      <c r="J56" s="11"/>
      <c r="K56" s="11"/>
      <c r="L56" s="11"/>
    </row>
    <row r="57" spans="1:12" x14ac:dyDescent="0.3">
      <c r="A57" s="11"/>
      <c r="B57" s="13" t="s">
        <v>204</v>
      </c>
      <c r="C57" s="211">
        <v>15</v>
      </c>
      <c r="D57" s="18">
        <v>1</v>
      </c>
      <c r="E57" s="11"/>
      <c r="F57" s="11"/>
      <c r="G57" s="11"/>
      <c r="H57" s="11"/>
      <c r="I57" s="11"/>
      <c r="J57" s="11"/>
      <c r="K57" s="11"/>
      <c r="L57" s="11"/>
    </row>
    <row r="58" spans="1:12" x14ac:dyDescent="0.3">
      <c r="A58" s="11"/>
      <c r="B58" s="13" t="s">
        <v>205</v>
      </c>
      <c r="C58" s="211" t="s">
        <v>11</v>
      </c>
      <c r="D58" s="211" t="s">
        <v>11</v>
      </c>
      <c r="E58" s="11"/>
      <c r="F58" s="11"/>
      <c r="G58" s="11"/>
      <c r="H58" s="11"/>
      <c r="I58" s="11"/>
      <c r="J58" s="11"/>
      <c r="K58" s="11"/>
      <c r="L58" s="11"/>
    </row>
    <row r="59" spans="1:12" x14ac:dyDescent="0.3">
      <c r="A59" s="11"/>
      <c r="B59" s="13" t="s">
        <v>206</v>
      </c>
      <c r="C59" s="211" t="s">
        <v>11</v>
      </c>
      <c r="D59" s="211" t="s">
        <v>11</v>
      </c>
      <c r="E59" s="11"/>
      <c r="F59" s="11"/>
      <c r="G59" s="11"/>
      <c r="H59" s="11"/>
      <c r="I59" s="11"/>
      <c r="J59" s="11"/>
      <c r="K59" s="11"/>
      <c r="L59" s="11"/>
    </row>
    <row r="60" spans="1:12" x14ac:dyDescent="0.3">
      <c r="A60" s="11"/>
      <c r="B60" s="11" t="s">
        <v>207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41.4" x14ac:dyDescent="0.3">
      <c r="A61" s="11"/>
      <c r="B61" s="16" t="s">
        <v>384</v>
      </c>
      <c r="C61" s="16" t="s">
        <v>208</v>
      </c>
      <c r="D61" s="16" t="s">
        <v>174</v>
      </c>
      <c r="E61" s="11"/>
      <c r="F61" s="11"/>
      <c r="G61" s="11"/>
      <c r="H61" s="11"/>
      <c r="I61" s="11"/>
      <c r="J61" s="11"/>
      <c r="K61" s="11"/>
      <c r="L61" s="11"/>
    </row>
    <row r="62" spans="1:12" x14ac:dyDescent="0.3">
      <c r="A62" s="11"/>
      <c r="B62" s="13" t="s">
        <v>204</v>
      </c>
      <c r="C62" s="211">
        <v>8</v>
      </c>
      <c r="D62" s="18">
        <v>0.53</v>
      </c>
      <c r="E62" s="11"/>
      <c r="F62" s="11"/>
      <c r="G62" s="11"/>
      <c r="H62" s="11"/>
      <c r="I62" s="11"/>
      <c r="J62" s="11"/>
      <c r="K62" s="11"/>
      <c r="L62" s="11"/>
    </row>
    <row r="63" spans="1:12" x14ac:dyDescent="0.3">
      <c r="A63" s="11"/>
      <c r="B63" s="13" t="s">
        <v>205</v>
      </c>
      <c r="C63" s="211">
        <v>7</v>
      </c>
      <c r="D63" s="18">
        <v>0.47</v>
      </c>
      <c r="E63" s="11"/>
      <c r="F63" s="11"/>
      <c r="G63" s="11"/>
      <c r="H63" s="11"/>
      <c r="I63" s="11"/>
      <c r="J63" s="11"/>
      <c r="K63" s="11"/>
      <c r="L63" s="11"/>
    </row>
    <row r="64" spans="1:12" x14ac:dyDescent="0.3">
      <c r="A64" s="11"/>
      <c r="B64" s="13" t="s">
        <v>206</v>
      </c>
      <c r="C64" s="211" t="s">
        <v>11</v>
      </c>
      <c r="D64" s="211" t="s">
        <v>11</v>
      </c>
      <c r="E64" s="11"/>
      <c r="F64" s="11"/>
      <c r="G64" s="11"/>
      <c r="H64" s="11"/>
      <c r="I64" s="11"/>
      <c r="J64" s="11"/>
      <c r="K64" s="11"/>
      <c r="L64" s="11"/>
    </row>
    <row r="65" spans="1:12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3">
      <c r="A67" s="11"/>
      <c r="B67" s="11" t="s">
        <v>253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27.6" x14ac:dyDescent="0.3">
      <c r="A69" s="11"/>
      <c r="B69" s="15" t="s">
        <v>213</v>
      </c>
      <c r="C69" s="15" t="s">
        <v>208</v>
      </c>
      <c r="D69" s="15" t="s">
        <v>174</v>
      </c>
      <c r="E69" s="11"/>
      <c r="F69" s="11"/>
      <c r="G69" s="11"/>
      <c r="H69" s="11"/>
      <c r="I69" s="11"/>
      <c r="J69" s="11"/>
      <c r="K69" s="11"/>
      <c r="L69" s="11"/>
    </row>
    <row r="70" spans="1:12" x14ac:dyDescent="0.3">
      <c r="A70" s="11"/>
      <c r="B70" s="21" t="s">
        <v>209</v>
      </c>
      <c r="C70" s="211"/>
      <c r="D70" s="13"/>
      <c r="E70" s="11"/>
      <c r="F70" s="11"/>
      <c r="G70" s="11"/>
      <c r="H70" s="11"/>
      <c r="I70" s="11"/>
      <c r="J70" s="11"/>
      <c r="K70" s="11"/>
      <c r="L70" s="11"/>
    </row>
    <row r="71" spans="1:12" x14ac:dyDescent="0.3">
      <c r="A71" s="11"/>
      <c r="B71" s="21" t="s">
        <v>210</v>
      </c>
      <c r="C71" s="211">
        <v>5</v>
      </c>
      <c r="D71" s="13">
        <v>100</v>
      </c>
      <c r="E71" s="11"/>
      <c r="F71" s="11"/>
      <c r="G71" s="11"/>
      <c r="H71" s="11"/>
      <c r="I71" s="11"/>
      <c r="J71" s="11"/>
      <c r="K71" s="11"/>
      <c r="L71" s="11"/>
    </row>
    <row r="72" spans="1:12" x14ac:dyDescent="0.3">
      <c r="A72" s="11"/>
      <c r="B72" s="21" t="s">
        <v>211</v>
      </c>
      <c r="C72" s="211" t="s">
        <v>11</v>
      </c>
      <c r="D72" s="13" t="s">
        <v>11</v>
      </c>
      <c r="E72" s="11"/>
      <c r="F72" s="11"/>
      <c r="G72" s="11"/>
      <c r="H72" s="11"/>
      <c r="I72" s="11"/>
      <c r="J72" s="11"/>
      <c r="K72" s="11"/>
      <c r="L72" s="11"/>
    </row>
    <row r="73" spans="1:12" x14ac:dyDescent="0.3">
      <c r="A73" s="11"/>
      <c r="B73" s="21" t="s">
        <v>212</v>
      </c>
      <c r="C73" s="211" t="s">
        <v>11</v>
      </c>
      <c r="D73" s="13" t="s">
        <v>11</v>
      </c>
      <c r="E73" s="11"/>
      <c r="F73" s="11"/>
      <c r="G73" s="11"/>
      <c r="H73" s="11"/>
      <c r="I73" s="11"/>
      <c r="J73" s="11"/>
      <c r="K73" s="11"/>
      <c r="L73" s="11"/>
    </row>
    <row r="74" spans="1:12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x14ac:dyDescent="0.3">
      <c r="A76" s="11"/>
      <c r="B76" s="11" t="s">
        <v>214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12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12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</row>
    <row r="111" spans="1:12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1:12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spans="1:12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</row>
  </sheetData>
  <mergeCells count="2">
    <mergeCell ref="B1:D1"/>
    <mergeCell ref="B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CT159"/>
  <sheetViews>
    <sheetView topLeftCell="A3" zoomScale="85" zoomScaleNormal="85" workbookViewId="0">
      <pane ySplit="5" topLeftCell="A8" activePane="bottomLeft" state="frozen"/>
      <selection activeCell="E3" sqref="E3"/>
      <selection pane="bottomLeft" activeCell="H11" sqref="H11"/>
    </sheetView>
  </sheetViews>
  <sheetFormatPr defaultRowHeight="13.2" x14ac:dyDescent="0.25"/>
  <cols>
    <col min="1" max="1" width="9.33203125" style="82" bestFit="1" customWidth="1"/>
    <col min="2" max="2" width="19" style="89" customWidth="1"/>
    <col min="3" max="3" width="14" style="82" customWidth="1"/>
    <col min="4" max="4" width="14.88671875" style="274" customWidth="1"/>
    <col min="5" max="5" width="10.33203125" style="82" customWidth="1"/>
    <col min="6" max="6" width="9.33203125" style="82" bestFit="1" customWidth="1"/>
    <col min="7" max="7" width="11.33203125" style="272" customWidth="1"/>
    <col min="8" max="8" width="9.33203125" style="89" bestFit="1" customWidth="1"/>
    <col min="9" max="9" width="9.33203125" style="82" bestFit="1" customWidth="1"/>
    <col min="10" max="10" width="9.33203125" style="89" bestFit="1" customWidth="1"/>
    <col min="11" max="14" width="9.33203125" style="82" bestFit="1" customWidth="1"/>
    <col min="15" max="15" width="9.33203125" style="89" bestFit="1" customWidth="1"/>
    <col min="16" max="16" width="9.33203125" style="82" bestFit="1" customWidth="1"/>
    <col min="17" max="17" width="9.33203125" style="89" bestFit="1" customWidth="1"/>
    <col min="18" max="20" width="9.33203125" style="82" bestFit="1" customWidth="1"/>
    <col min="21" max="23" width="9.109375" style="82"/>
    <col min="24" max="24" width="9.109375" style="82" customWidth="1"/>
    <col min="25" max="26" width="8.88671875" style="89"/>
    <col min="27" max="31" width="8.88671875" style="82"/>
    <col min="32" max="98" width="8.88671875" style="277"/>
    <col min="99" max="16384" width="8.88671875" style="82"/>
  </cols>
  <sheetData>
    <row r="1" spans="1:98" ht="18" x14ac:dyDescent="0.35">
      <c r="A1" s="415" t="s">
        <v>488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</row>
    <row r="3" spans="1:98" s="278" customFormat="1" ht="18" x14ac:dyDescent="0.35">
      <c r="A3" s="416" t="s">
        <v>488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</row>
    <row r="4" spans="1:98" s="277" customFormat="1" x14ac:dyDescent="0.25">
      <c r="A4" s="280"/>
      <c r="B4" s="281"/>
      <c r="C4" s="280"/>
      <c r="D4" s="282"/>
      <c r="E4" s="280"/>
      <c r="F4" s="280"/>
      <c r="G4" s="283"/>
      <c r="H4" s="281"/>
      <c r="I4" s="281"/>
      <c r="J4" s="281"/>
      <c r="K4" s="281"/>
      <c r="L4" s="281"/>
      <c r="M4" s="281"/>
      <c r="N4" s="281"/>
      <c r="O4" s="281"/>
      <c r="P4" s="281"/>
      <c r="Q4" s="284"/>
      <c r="R4" s="281"/>
      <c r="S4" s="281"/>
      <c r="T4" s="281"/>
      <c r="U4" s="281"/>
      <c r="V4" s="281"/>
      <c r="W4" s="281"/>
      <c r="X4" s="284"/>
      <c r="Y4" s="281"/>
      <c r="Z4" s="281"/>
      <c r="AA4" s="281"/>
      <c r="AB4" s="281"/>
      <c r="AC4" s="281"/>
      <c r="AD4" s="280"/>
      <c r="AE4" s="280"/>
    </row>
    <row r="5" spans="1:98" s="279" customFormat="1" ht="57" customHeight="1" x14ac:dyDescent="0.25">
      <c r="A5" s="417" t="s">
        <v>490</v>
      </c>
      <c r="B5" s="417" t="s">
        <v>135</v>
      </c>
      <c r="C5" s="417" t="s">
        <v>136</v>
      </c>
      <c r="D5" s="418" t="s">
        <v>137</v>
      </c>
      <c r="E5" s="417" t="s">
        <v>138</v>
      </c>
      <c r="F5" s="417"/>
      <c r="G5" s="417"/>
      <c r="H5" s="417"/>
      <c r="I5" s="417"/>
      <c r="J5" s="417" t="s">
        <v>139</v>
      </c>
      <c r="K5" s="417"/>
      <c r="L5" s="417"/>
      <c r="M5" s="417"/>
      <c r="N5" s="417"/>
      <c r="O5" s="417"/>
      <c r="P5" s="417" t="s">
        <v>140</v>
      </c>
      <c r="Q5" s="417"/>
      <c r="R5" s="417"/>
      <c r="S5" s="417"/>
      <c r="T5" s="417"/>
      <c r="U5" s="417"/>
      <c r="V5" s="417"/>
      <c r="W5" s="417" t="s">
        <v>141</v>
      </c>
      <c r="X5" s="417"/>
      <c r="Y5" s="417"/>
      <c r="Z5" s="417"/>
      <c r="AA5" s="417" t="s">
        <v>142</v>
      </c>
      <c r="AB5" s="417"/>
      <c r="AC5" s="417"/>
      <c r="AD5" s="417" t="s">
        <v>143</v>
      </c>
      <c r="AE5" s="41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</row>
    <row r="6" spans="1:98" s="268" customFormat="1" ht="205.5" customHeight="1" x14ac:dyDescent="0.25">
      <c r="A6" s="417"/>
      <c r="B6" s="417"/>
      <c r="C6" s="417"/>
      <c r="D6" s="418"/>
      <c r="E6" s="254" t="s">
        <v>144</v>
      </c>
      <c r="F6" s="254" t="s">
        <v>145</v>
      </c>
      <c r="G6" s="254" t="s">
        <v>146</v>
      </c>
      <c r="H6" s="254" t="s">
        <v>147</v>
      </c>
      <c r="I6" s="254" t="s">
        <v>92</v>
      </c>
      <c r="J6" s="254" t="s">
        <v>148</v>
      </c>
      <c r="K6" s="254" t="s">
        <v>149</v>
      </c>
      <c r="L6" s="254" t="s">
        <v>150</v>
      </c>
      <c r="M6" s="254" t="s">
        <v>151</v>
      </c>
      <c r="N6" s="254" t="s">
        <v>152</v>
      </c>
      <c r="O6" s="254" t="s">
        <v>92</v>
      </c>
      <c r="P6" s="254" t="s">
        <v>153</v>
      </c>
      <c r="Q6" s="81" t="s">
        <v>154</v>
      </c>
      <c r="R6" s="254" t="s">
        <v>149</v>
      </c>
      <c r="S6" s="254" t="s">
        <v>150</v>
      </c>
      <c r="T6" s="254" t="s">
        <v>151</v>
      </c>
      <c r="U6" s="254" t="s">
        <v>152</v>
      </c>
      <c r="V6" s="254" t="s">
        <v>92</v>
      </c>
      <c r="W6" s="254" t="s">
        <v>155</v>
      </c>
      <c r="X6" s="81" t="s">
        <v>156</v>
      </c>
      <c r="Y6" s="254" t="s">
        <v>157</v>
      </c>
      <c r="Z6" s="254" t="s">
        <v>92</v>
      </c>
      <c r="AA6" s="254" t="s">
        <v>158</v>
      </c>
      <c r="AB6" s="254" t="s">
        <v>159</v>
      </c>
      <c r="AC6" s="254" t="s">
        <v>160</v>
      </c>
      <c r="AD6" s="254" t="s">
        <v>161</v>
      </c>
      <c r="AE6" s="254" t="s">
        <v>162</v>
      </c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</row>
    <row r="7" spans="1:98" ht="15.6" x14ac:dyDescent="0.25">
      <c r="A7" s="81">
        <v>1</v>
      </c>
      <c r="B7" s="81">
        <v>2</v>
      </c>
      <c r="C7" s="81">
        <v>3</v>
      </c>
      <c r="D7" s="261" t="s">
        <v>293</v>
      </c>
      <c r="E7" s="81">
        <v>5</v>
      </c>
      <c r="F7" s="81">
        <v>6</v>
      </c>
      <c r="G7" s="262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  <c r="S7" s="81">
        <v>19</v>
      </c>
      <c r="T7" s="81">
        <v>20</v>
      </c>
      <c r="U7" s="81">
        <v>21</v>
      </c>
      <c r="V7" s="81">
        <v>22</v>
      </c>
      <c r="W7" s="81">
        <v>23</v>
      </c>
      <c r="X7" s="81">
        <v>24</v>
      </c>
      <c r="Y7" s="81">
        <v>25</v>
      </c>
      <c r="Z7" s="81">
        <v>26</v>
      </c>
      <c r="AA7" s="81">
        <v>27</v>
      </c>
      <c r="AB7" s="81">
        <v>28</v>
      </c>
      <c r="AC7" s="81">
        <v>29</v>
      </c>
      <c r="AD7" s="254">
        <v>30</v>
      </c>
      <c r="AE7" s="254">
        <v>31</v>
      </c>
    </row>
    <row r="8" spans="1:98" ht="15.75" customHeight="1" x14ac:dyDescent="0.25">
      <c r="A8" s="263">
        <v>1</v>
      </c>
      <c r="B8" s="264">
        <v>1</v>
      </c>
      <c r="C8" s="265">
        <v>44574</v>
      </c>
      <c r="D8" s="266" t="s">
        <v>532</v>
      </c>
      <c r="E8" s="81"/>
      <c r="F8" s="267"/>
      <c r="G8" s="267"/>
      <c r="H8" s="81" t="s">
        <v>533</v>
      </c>
      <c r="I8" s="268"/>
      <c r="J8" s="267"/>
      <c r="K8" s="267"/>
      <c r="L8" s="81" t="s">
        <v>533</v>
      </c>
      <c r="M8" s="81"/>
      <c r="N8" s="81"/>
      <c r="O8" s="81"/>
      <c r="P8" s="81"/>
      <c r="Q8" s="267"/>
      <c r="R8" s="81"/>
      <c r="S8" s="81"/>
      <c r="T8" s="81"/>
      <c r="U8" s="81"/>
      <c r="V8" s="81"/>
      <c r="W8" s="267"/>
      <c r="X8" s="81"/>
      <c r="Y8" s="81"/>
      <c r="Z8" s="267"/>
      <c r="AA8" s="81"/>
      <c r="AB8" s="81"/>
      <c r="AC8" s="81"/>
      <c r="AD8" s="419" t="s">
        <v>387</v>
      </c>
      <c r="AE8" s="419" t="s">
        <v>386</v>
      </c>
    </row>
    <row r="9" spans="1:98" ht="15.75" customHeight="1" x14ac:dyDescent="0.25">
      <c r="A9" s="263">
        <v>2</v>
      </c>
      <c r="B9" s="264">
        <v>2</v>
      </c>
      <c r="C9" s="265">
        <v>44578</v>
      </c>
      <c r="D9" s="266" t="s">
        <v>534</v>
      </c>
      <c r="E9" s="81"/>
      <c r="F9" s="267" t="s">
        <v>533</v>
      </c>
      <c r="G9" s="267"/>
      <c r="H9" s="81"/>
      <c r="I9" s="268"/>
      <c r="J9" s="267" t="s">
        <v>533</v>
      </c>
      <c r="K9" s="267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267"/>
      <c r="X9" s="81"/>
      <c r="Y9" s="81"/>
      <c r="Z9" s="267"/>
      <c r="AA9" s="81"/>
      <c r="AB9" s="81"/>
      <c r="AC9" s="81"/>
      <c r="AD9" s="419"/>
      <c r="AE9" s="419"/>
    </row>
    <row r="10" spans="1:98" ht="15.75" customHeight="1" x14ac:dyDescent="0.3">
      <c r="A10" s="263">
        <v>3</v>
      </c>
      <c r="B10" s="264">
        <v>3</v>
      </c>
      <c r="C10" s="269">
        <v>44582</v>
      </c>
      <c r="D10" s="266" t="s">
        <v>535</v>
      </c>
      <c r="E10" s="207" t="s">
        <v>533</v>
      </c>
      <c r="F10" s="267"/>
      <c r="G10" s="267"/>
      <c r="H10" s="81"/>
      <c r="I10" s="268"/>
      <c r="J10" s="267"/>
      <c r="K10" s="26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67" t="s">
        <v>533</v>
      </c>
      <c r="X10" s="207"/>
      <c r="Y10" s="207"/>
      <c r="Z10" s="267"/>
      <c r="AA10" s="81"/>
      <c r="AB10" s="207"/>
      <c r="AC10" s="207"/>
      <c r="AD10" s="419"/>
      <c r="AE10" s="419"/>
    </row>
    <row r="11" spans="1:98" ht="15.75" customHeight="1" x14ac:dyDescent="0.3">
      <c r="A11" s="263">
        <v>4</v>
      </c>
      <c r="B11" s="264">
        <v>4</v>
      </c>
      <c r="C11" s="269">
        <v>44582</v>
      </c>
      <c r="D11" s="266" t="s">
        <v>536</v>
      </c>
      <c r="E11" s="207" t="s">
        <v>533</v>
      </c>
      <c r="F11" s="267"/>
      <c r="G11" s="267"/>
      <c r="H11" s="81"/>
      <c r="I11" s="268"/>
      <c r="J11" s="267"/>
      <c r="K11" s="26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67" t="s">
        <v>533</v>
      </c>
      <c r="X11" s="207"/>
      <c r="Y11" s="207"/>
      <c r="Z11" s="267"/>
      <c r="AA11" s="81"/>
      <c r="AB11" s="207"/>
      <c r="AC11" s="207"/>
      <c r="AD11" s="419"/>
      <c r="AE11" s="419"/>
    </row>
    <row r="12" spans="1:98" ht="15.75" customHeight="1" x14ac:dyDescent="0.3">
      <c r="A12" s="263">
        <v>5</v>
      </c>
      <c r="B12" s="264">
        <v>5</v>
      </c>
      <c r="C12" s="269">
        <v>44585</v>
      </c>
      <c r="D12" s="266" t="s">
        <v>537</v>
      </c>
      <c r="E12" s="207"/>
      <c r="F12" s="267"/>
      <c r="G12" s="267"/>
      <c r="H12" s="81" t="s">
        <v>533</v>
      </c>
      <c r="I12" s="268"/>
      <c r="J12" s="267"/>
      <c r="K12" s="267" t="s">
        <v>533</v>
      </c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67"/>
      <c r="X12" s="207"/>
      <c r="Y12" s="207"/>
      <c r="Z12" s="267"/>
      <c r="AA12" s="81"/>
      <c r="AB12" s="207"/>
      <c r="AC12" s="207"/>
      <c r="AD12" s="419"/>
      <c r="AE12" s="419"/>
    </row>
    <row r="13" spans="1:98" ht="15.75" customHeight="1" x14ac:dyDescent="0.3">
      <c r="A13" s="263">
        <v>6</v>
      </c>
      <c r="B13" s="264">
        <v>6</v>
      </c>
      <c r="C13" s="269">
        <v>44585</v>
      </c>
      <c r="D13" s="266" t="s">
        <v>538</v>
      </c>
      <c r="E13" s="207" t="s">
        <v>533</v>
      </c>
      <c r="F13" s="267"/>
      <c r="G13" s="267"/>
      <c r="H13" s="81"/>
      <c r="I13" s="268"/>
      <c r="J13" s="267"/>
      <c r="K13" s="26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67" t="s">
        <v>533</v>
      </c>
      <c r="X13" s="207"/>
      <c r="Y13" s="207"/>
      <c r="Z13" s="267"/>
      <c r="AA13" s="81"/>
      <c r="AB13" s="207"/>
      <c r="AC13" s="207"/>
      <c r="AD13" s="419"/>
      <c r="AE13" s="419"/>
    </row>
    <row r="14" spans="1:98" ht="15.75" customHeight="1" x14ac:dyDescent="0.3">
      <c r="A14" s="263">
        <v>7</v>
      </c>
      <c r="B14" s="264">
        <v>7</v>
      </c>
      <c r="C14" s="269">
        <v>44585</v>
      </c>
      <c r="D14" s="266" t="s">
        <v>539</v>
      </c>
      <c r="E14" s="207" t="s">
        <v>533</v>
      </c>
      <c r="F14" s="267"/>
      <c r="G14" s="267"/>
      <c r="H14" s="81"/>
      <c r="I14" s="268"/>
      <c r="J14" s="267"/>
      <c r="K14" s="26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67" t="s">
        <v>533</v>
      </c>
      <c r="X14" s="207"/>
      <c r="Y14" s="207"/>
      <c r="Z14" s="267"/>
      <c r="AA14" s="81"/>
      <c r="AB14" s="207"/>
      <c r="AC14" s="207"/>
      <c r="AD14" s="419"/>
      <c r="AE14" s="419"/>
    </row>
    <row r="15" spans="1:98" ht="15.75" customHeight="1" x14ac:dyDescent="0.3">
      <c r="A15" s="263">
        <v>8</v>
      </c>
      <c r="B15" s="264">
        <v>8</v>
      </c>
      <c r="C15" s="269">
        <v>44592</v>
      </c>
      <c r="D15" s="266" t="s">
        <v>540</v>
      </c>
      <c r="E15" s="207" t="s">
        <v>533</v>
      </c>
      <c r="F15" s="267"/>
      <c r="G15" s="267"/>
      <c r="H15" s="81"/>
      <c r="I15" s="268"/>
      <c r="J15" s="267"/>
      <c r="K15" s="26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67" t="s">
        <v>533</v>
      </c>
      <c r="X15" s="207"/>
      <c r="Y15" s="207"/>
      <c r="Z15" s="267"/>
      <c r="AA15" s="81"/>
      <c r="AB15" s="207"/>
      <c r="AC15" s="207"/>
      <c r="AD15" s="419"/>
      <c r="AE15" s="419"/>
    </row>
    <row r="16" spans="1:98" ht="15.75" customHeight="1" x14ac:dyDescent="0.3">
      <c r="A16" s="263">
        <v>9</v>
      </c>
      <c r="B16" s="264">
        <v>9</v>
      </c>
      <c r="C16" s="269">
        <v>44593</v>
      </c>
      <c r="D16" s="266" t="s">
        <v>541</v>
      </c>
      <c r="E16" s="207" t="s">
        <v>533</v>
      </c>
      <c r="F16" s="267"/>
      <c r="G16" s="267"/>
      <c r="H16" s="81"/>
      <c r="I16" s="268"/>
      <c r="J16" s="267" t="s">
        <v>533</v>
      </c>
      <c r="K16" s="26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67"/>
      <c r="X16" s="207"/>
      <c r="Y16" s="207"/>
      <c r="Z16" s="267"/>
      <c r="AA16" s="270"/>
      <c r="AB16" s="207"/>
      <c r="AC16" s="207"/>
      <c r="AD16" s="419"/>
      <c r="AE16" s="419"/>
    </row>
    <row r="17" spans="1:31" ht="15.75" customHeight="1" x14ac:dyDescent="0.3">
      <c r="A17" s="263">
        <v>10</v>
      </c>
      <c r="B17" s="264">
        <v>10</v>
      </c>
      <c r="C17" s="269">
        <v>44594</v>
      </c>
      <c r="D17" s="266" t="s">
        <v>542</v>
      </c>
      <c r="E17" s="207"/>
      <c r="F17" s="267"/>
      <c r="G17" s="267"/>
      <c r="H17" s="81" t="s">
        <v>533</v>
      </c>
      <c r="I17" s="268"/>
      <c r="J17" s="267"/>
      <c r="K17" s="267" t="s">
        <v>533</v>
      </c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67"/>
      <c r="X17" s="207"/>
      <c r="Y17" s="207"/>
      <c r="Z17" s="267"/>
      <c r="AA17" s="81"/>
      <c r="AB17" s="207"/>
      <c r="AC17" s="207"/>
      <c r="AD17" s="419"/>
      <c r="AE17" s="419"/>
    </row>
    <row r="18" spans="1:31" ht="15.75" customHeight="1" x14ac:dyDescent="0.3">
      <c r="A18" s="263">
        <v>11</v>
      </c>
      <c r="B18" s="264">
        <v>11</v>
      </c>
      <c r="C18" s="269">
        <v>44616</v>
      </c>
      <c r="D18" s="266" t="s">
        <v>538</v>
      </c>
      <c r="E18" s="207" t="s">
        <v>533</v>
      </c>
      <c r="F18" s="267"/>
      <c r="G18" s="267"/>
      <c r="H18" s="81"/>
      <c r="I18" s="268"/>
      <c r="J18" s="267"/>
      <c r="K18" s="267"/>
      <c r="L18" s="207" t="s">
        <v>533</v>
      </c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67"/>
      <c r="X18" s="207"/>
      <c r="Y18" s="207"/>
      <c r="Z18" s="267"/>
      <c r="AA18" s="270"/>
      <c r="AB18" s="207"/>
      <c r="AC18" s="207"/>
      <c r="AD18" s="419"/>
      <c r="AE18" s="419"/>
    </row>
    <row r="19" spans="1:31" ht="15.75" customHeight="1" x14ac:dyDescent="0.3">
      <c r="A19" s="263">
        <v>12</v>
      </c>
      <c r="B19" s="264">
        <v>12</v>
      </c>
      <c r="C19" s="269">
        <v>44616</v>
      </c>
      <c r="D19" s="266" t="s">
        <v>543</v>
      </c>
      <c r="E19" s="207"/>
      <c r="F19" s="267"/>
      <c r="G19" s="267"/>
      <c r="H19" s="81" t="s">
        <v>533</v>
      </c>
      <c r="I19" s="268"/>
      <c r="J19" s="267"/>
      <c r="K19" s="267" t="s">
        <v>533</v>
      </c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67"/>
      <c r="X19" s="207"/>
      <c r="Y19" s="207"/>
      <c r="Z19" s="267"/>
      <c r="AA19" s="81"/>
      <c r="AB19" s="207"/>
      <c r="AC19" s="207"/>
      <c r="AD19" s="419"/>
      <c r="AE19" s="419"/>
    </row>
    <row r="20" spans="1:31" ht="15.75" customHeight="1" x14ac:dyDescent="0.3">
      <c r="A20" s="263">
        <v>13</v>
      </c>
      <c r="B20" s="264">
        <v>13</v>
      </c>
      <c r="C20" s="269">
        <v>44620</v>
      </c>
      <c r="D20" s="266" t="s">
        <v>544</v>
      </c>
      <c r="E20" s="207" t="s">
        <v>533</v>
      </c>
      <c r="F20" s="267"/>
      <c r="G20" s="267"/>
      <c r="H20" s="81"/>
      <c r="I20" s="268"/>
      <c r="J20" s="267"/>
      <c r="K20" s="267"/>
      <c r="L20" s="207" t="s">
        <v>533</v>
      </c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67"/>
      <c r="X20" s="207"/>
      <c r="Y20" s="207"/>
      <c r="Z20" s="267"/>
      <c r="AA20" s="270"/>
      <c r="AB20" s="207"/>
      <c r="AC20" s="207"/>
      <c r="AD20" s="419"/>
      <c r="AE20" s="419"/>
    </row>
    <row r="21" spans="1:31" ht="15.75" customHeight="1" x14ac:dyDescent="0.3">
      <c r="A21" s="263">
        <v>14</v>
      </c>
      <c r="B21" s="264">
        <v>14</v>
      </c>
      <c r="C21" s="269">
        <v>44620</v>
      </c>
      <c r="D21" s="266" t="s">
        <v>545</v>
      </c>
      <c r="E21" s="207"/>
      <c r="F21" s="267"/>
      <c r="G21" s="267"/>
      <c r="H21" s="81" t="s">
        <v>533</v>
      </c>
      <c r="I21" s="268"/>
      <c r="J21" s="267"/>
      <c r="K21" s="267" t="s">
        <v>533</v>
      </c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67"/>
      <c r="X21" s="207"/>
      <c r="Y21" s="207"/>
      <c r="Z21" s="267"/>
      <c r="AA21" s="81"/>
      <c r="AB21" s="207"/>
      <c r="AC21" s="207"/>
      <c r="AD21" s="419"/>
      <c r="AE21" s="419"/>
    </row>
    <row r="22" spans="1:31" ht="15.75" customHeight="1" x14ac:dyDescent="0.3">
      <c r="A22" s="263">
        <v>15</v>
      </c>
      <c r="B22" s="264">
        <v>15</v>
      </c>
      <c r="C22" s="269">
        <v>44621</v>
      </c>
      <c r="D22" s="266" t="s">
        <v>546</v>
      </c>
      <c r="E22" s="81"/>
      <c r="F22" s="267" t="s">
        <v>533</v>
      </c>
      <c r="G22" s="267"/>
      <c r="H22" s="81"/>
      <c r="I22" s="268"/>
      <c r="J22" s="267" t="s">
        <v>533</v>
      </c>
      <c r="K22" s="267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267"/>
      <c r="X22" s="81"/>
      <c r="Y22" s="81"/>
      <c r="Z22" s="267"/>
      <c r="AA22" s="81"/>
      <c r="AB22" s="81"/>
      <c r="AC22" s="81"/>
      <c r="AD22" s="419"/>
      <c r="AE22" s="419"/>
    </row>
    <row r="23" spans="1:31" ht="15.75" customHeight="1" x14ac:dyDescent="0.3">
      <c r="A23" s="263">
        <v>16</v>
      </c>
      <c r="B23" s="264">
        <v>16</v>
      </c>
      <c r="C23" s="269">
        <v>44622</v>
      </c>
      <c r="D23" s="266" t="s">
        <v>547</v>
      </c>
      <c r="E23" s="207" t="s">
        <v>533</v>
      </c>
      <c r="F23" s="267"/>
      <c r="G23" s="267"/>
      <c r="H23" s="81"/>
      <c r="I23" s="268"/>
      <c r="J23" s="267" t="s">
        <v>533</v>
      </c>
      <c r="K23" s="26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67"/>
      <c r="X23" s="207"/>
      <c r="Y23" s="207"/>
      <c r="Z23" s="267"/>
      <c r="AA23" s="270"/>
      <c r="AB23" s="207"/>
      <c r="AC23" s="207"/>
      <c r="AD23" s="419"/>
      <c r="AE23" s="419"/>
    </row>
    <row r="24" spans="1:31" ht="15.75" customHeight="1" x14ac:dyDescent="0.3">
      <c r="A24" s="263">
        <v>17</v>
      </c>
      <c r="B24" s="264">
        <v>17</v>
      </c>
      <c r="C24" s="269">
        <v>44622</v>
      </c>
      <c r="D24" s="266" t="s">
        <v>538</v>
      </c>
      <c r="E24" s="207" t="s">
        <v>533</v>
      </c>
      <c r="F24" s="267"/>
      <c r="G24" s="267"/>
      <c r="H24" s="81"/>
      <c r="I24" s="268"/>
      <c r="J24" s="267"/>
      <c r="K24" s="26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67" t="s">
        <v>533</v>
      </c>
      <c r="X24" s="207"/>
      <c r="Y24" s="207"/>
      <c r="Z24" s="267"/>
      <c r="AA24" s="81"/>
      <c r="AB24" s="207"/>
      <c r="AC24" s="207"/>
      <c r="AD24" s="419"/>
      <c r="AE24" s="419"/>
    </row>
    <row r="25" spans="1:31" ht="15.75" customHeight="1" x14ac:dyDescent="0.3">
      <c r="A25" s="263">
        <v>18</v>
      </c>
      <c r="B25" s="264">
        <v>18</v>
      </c>
      <c r="C25" s="269">
        <v>44634</v>
      </c>
      <c r="D25" s="266" t="s">
        <v>548</v>
      </c>
      <c r="E25" s="207"/>
      <c r="F25" s="267"/>
      <c r="G25" s="267" t="s">
        <v>533</v>
      </c>
      <c r="H25" s="81"/>
      <c r="I25" s="268"/>
      <c r="J25" s="267" t="s">
        <v>533</v>
      </c>
      <c r="K25" s="26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67"/>
      <c r="X25" s="207"/>
      <c r="Y25" s="207"/>
      <c r="Z25" s="267"/>
      <c r="AA25" s="81"/>
      <c r="AB25" s="207"/>
      <c r="AC25" s="207"/>
      <c r="AD25" s="419"/>
      <c r="AE25" s="419"/>
    </row>
    <row r="26" spans="1:31" ht="15.75" customHeight="1" x14ac:dyDescent="0.3">
      <c r="A26" s="263">
        <v>19</v>
      </c>
      <c r="B26" s="264">
        <v>19</v>
      </c>
      <c r="C26" s="269">
        <v>44638</v>
      </c>
      <c r="D26" s="266" t="s">
        <v>536</v>
      </c>
      <c r="E26" s="207" t="s">
        <v>533</v>
      </c>
      <c r="F26" s="267"/>
      <c r="G26" s="267"/>
      <c r="H26" s="81"/>
      <c r="I26" s="268"/>
      <c r="J26" s="207"/>
      <c r="K26" s="267"/>
      <c r="L26" s="207"/>
      <c r="M26" s="207" t="s">
        <v>533</v>
      </c>
      <c r="N26" s="207"/>
      <c r="O26" s="207"/>
      <c r="P26" s="207"/>
      <c r="Q26" s="207"/>
      <c r="R26" s="207"/>
      <c r="S26" s="207"/>
      <c r="T26" s="207"/>
      <c r="U26" s="207"/>
      <c r="V26" s="207"/>
      <c r="W26" s="267"/>
      <c r="X26" s="207"/>
      <c r="Y26" s="207"/>
      <c r="Z26" s="267"/>
      <c r="AA26" s="270"/>
      <c r="AB26" s="207"/>
      <c r="AC26" s="207"/>
      <c r="AD26" s="419"/>
      <c r="AE26" s="419"/>
    </row>
    <row r="27" spans="1:31" ht="15.75" customHeight="1" x14ac:dyDescent="0.3">
      <c r="A27" s="263">
        <v>20</v>
      </c>
      <c r="B27" s="264">
        <v>20</v>
      </c>
      <c r="C27" s="269">
        <v>44638</v>
      </c>
      <c r="D27" s="266" t="s">
        <v>549</v>
      </c>
      <c r="E27" s="207"/>
      <c r="F27" s="267"/>
      <c r="G27" s="267"/>
      <c r="H27" s="81" t="s">
        <v>533</v>
      </c>
      <c r="I27" s="268"/>
      <c r="J27" s="267"/>
      <c r="K27" s="267" t="s">
        <v>533</v>
      </c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67"/>
      <c r="X27" s="207"/>
      <c r="Y27" s="207"/>
      <c r="Z27" s="267"/>
      <c r="AA27" s="81"/>
      <c r="AB27" s="207"/>
      <c r="AC27" s="207"/>
      <c r="AD27" s="419"/>
      <c r="AE27" s="419"/>
    </row>
    <row r="28" spans="1:31" ht="15.75" customHeight="1" x14ac:dyDescent="0.3">
      <c r="A28" s="263">
        <v>21</v>
      </c>
      <c r="B28" s="264">
        <v>21</v>
      </c>
      <c r="C28" s="269">
        <v>44641</v>
      </c>
      <c r="D28" s="266" t="s">
        <v>550</v>
      </c>
      <c r="E28" s="207"/>
      <c r="F28" s="267"/>
      <c r="G28" s="267"/>
      <c r="H28" s="81" t="s">
        <v>533</v>
      </c>
      <c r="I28" s="268"/>
      <c r="J28" s="267"/>
      <c r="K28" s="267" t="s">
        <v>533</v>
      </c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67"/>
      <c r="X28" s="207"/>
      <c r="Y28" s="207"/>
      <c r="Z28" s="267"/>
      <c r="AA28" s="81"/>
      <c r="AB28" s="207"/>
      <c r="AC28" s="207"/>
      <c r="AD28" s="419"/>
      <c r="AE28" s="419"/>
    </row>
    <row r="29" spans="1:31" ht="15.75" customHeight="1" x14ac:dyDescent="0.3">
      <c r="A29" s="263">
        <v>22</v>
      </c>
      <c r="B29" s="264">
        <v>22</v>
      </c>
      <c r="C29" s="269">
        <v>44644</v>
      </c>
      <c r="D29" s="266" t="s">
        <v>551</v>
      </c>
      <c r="E29" s="207" t="s">
        <v>533</v>
      </c>
      <c r="F29" s="267"/>
      <c r="G29" s="267"/>
      <c r="H29" s="81"/>
      <c r="I29" s="268"/>
      <c r="J29" s="267"/>
      <c r="K29" s="26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67" t="s">
        <v>533</v>
      </c>
      <c r="X29" s="207"/>
      <c r="Y29" s="207"/>
      <c r="Z29" s="267"/>
      <c r="AA29" s="81"/>
      <c r="AB29" s="207"/>
      <c r="AC29" s="207"/>
      <c r="AD29" s="419"/>
      <c r="AE29" s="419"/>
    </row>
    <row r="30" spans="1:31" ht="15.75" customHeight="1" x14ac:dyDescent="0.3">
      <c r="A30" s="263">
        <v>23</v>
      </c>
      <c r="B30" s="264">
        <v>23</v>
      </c>
      <c r="C30" s="269">
        <v>44648</v>
      </c>
      <c r="D30" s="266" t="s">
        <v>552</v>
      </c>
      <c r="E30" s="207"/>
      <c r="F30" s="268"/>
      <c r="G30" s="271" t="s">
        <v>533</v>
      </c>
      <c r="H30" s="81"/>
      <c r="I30" s="268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 t="s">
        <v>533</v>
      </c>
      <c r="U30" s="207"/>
      <c r="V30" s="207"/>
      <c r="W30" s="207"/>
      <c r="X30" s="207"/>
      <c r="Y30" s="207"/>
      <c r="Z30" s="207"/>
      <c r="AA30" s="270"/>
      <c r="AB30" s="207"/>
      <c r="AC30" s="207"/>
      <c r="AD30" s="419"/>
      <c r="AE30" s="419"/>
    </row>
    <row r="31" spans="1:31" ht="15.75" customHeight="1" x14ac:dyDescent="0.3">
      <c r="A31" s="263">
        <v>24</v>
      </c>
      <c r="B31" s="264">
        <v>24</v>
      </c>
      <c r="C31" s="269">
        <v>44651</v>
      </c>
      <c r="D31" s="266" t="s">
        <v>553</v>
      </c>
      <c r="E31" s="207" t="s">
        <v>533</v>
      </c>
      <c r="F31" s="267"/>
      <c r="G31" s="267"/>
      <c r="H31" s="81"/>
      <c r="I31" s="268"/>
      <c r="J31" s="267" t="s">
        <v>533</v>
      </c>
      <c r="K31" s="26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67"/>
      <c r="X31" s="207"/>
      <c r="Y31" s="207"/>
      <c r="Z31" s="267"/>
      <c r="AA31" s="270"/>
      <c r="AB31" s="207"/>
      <c r="AC31" s="207"/>
      <c r="AD31" s="419"/>
      <c r="AE31" s="419"/>
    </row>
    <row r="32" spans="1:31" ht="15.75" customHeight="1" x14ac:dyDescent="0.3">
      <c r="A32" s="263">
        <v>25</v>
      </c>
      <c r="B32" s="264">
        <v>25</v>
      </c>
      <c r="C32" s="269">
        <v>44655</v>
      </c>
      <c r="D32" s="266" t="s">
        <v>546</v>
      </c>
      <c r="E32" s="207"/>
      <c r="F32" s="267"/>
      <c r="G32" s="267" t="s">
        <v>533</v>
      </c>
      <c r="H32" s="81"/>
      <c r="I32" s="268"/>
      <c r="J32" s="267" t="s">
        <v>533</v>
      </c>
      <c r="K32" s="26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67"/>
      <c r="X32" s="207"/>
      <c r="Y32" s="207"/>
      <c r="Z32" s="267"/>
      <c r="AA32" s="81"/>
      <c r="AB32" s="207"/>
      <c r="AC32" s="207"/>
      <c r="AD32" s="419"/>
      <c r="AE32" s="419"/>
    </row>
    <row r="33" spans="1:31" ht="15.75" customHeight="1" x14ac:dyDescent="0.3">
      <c r="A33" s="263">
        <v>26</v>
      </c>
      <c r="B33" s="264">
        <v>26</v>
      </c>
      <c r="C33" s="269">
        <v>44656</v>
      </c>
      <c r="D33" s="266" t="s">
        <v>554</v>
      </c>
      <c r="E33" s="207" t="s">
        <v>533</v>
      </c>
      <c r="F33" s="267"/>
      <c r="G33" s="267"/>
      <c r="H33" s="81"/>
      <c r="I33" s="268"/>
      <c r="J33" s="267"/>
      <c r="K33" s="26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67" t="s">
        <v>533</v>
      </c>
      <c r="X33" s="207"/>
      <c r="Y33" s="207"/>
      <c r="Z33" s="267"/>
      <c r="AA33" s="81"/>
      <c r="AB33" s="207"/>
      <c r="AC33" s="207"/>
      <c r="AD33" s="419"/>
      <c r="AE33" s="419"/>
    </row>
    <row r="34" spans="1:31" ht="15.75" customHeight="1" x14ac:dyDescent="0.3">
      <c r="A34" s="263">
        <v>27</v>
      </c>
      <c r="B34" s="264">
        <v>27</v>
      </c>
      <c r="C34" s="269">
        <v>44662</v>
      </c>
      <c r="D34" s="266" t="s">
        <v>555</v>
      </c>
      <c r="E34" s="207"/>
      <c r="F34" s="267"/>
      <c r="G34" s="267"/>
      <c r="H34" s="81" t="s">
        <v>533</v>
      </c>
      <c r="I34" s="268"/>
      <c r="J34" s="267"/>
      <c r="K34" s="267" t="s">
        <v>533</v>
      </c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67"/>
      <c r="X34" s="207"/>
      <c r="Y34" s="207"/>
      <c r="Z34" s="267"/>
      <c r="AA34" s="81"/>
      <c r="AB34" s="207"/>
      <c r="AC34" s="207"/>
      <c r="AD34" s="419"/>
      <c r="AE34" s="419"/>
    </row>
    <row r="35" spans="1:31" ht="15.75" customHeight="1" x14ac:dyDescent="0.3">
      <c r="A35" s="263">
        <v>28</v>
      </c>
      <c r="B35" s="264">
        <v>28</v>
      </c>
      <c r="C35" s="269">
        <v>44666</v>
      </c>
      <c r="D35" s="266" t="s">
        <v>556</v>
      </c>
      <c r="E35" s="268"/>
      <c r="F35" s="268" t="s">
        <v>533</v>
      </c>
      <c r="G35" s="271"/>
      <c r="H35" s="207"/>
      <c r="I35" s="268"/>
      <c r="J35" s="207"/>
      <c r="K35" s="268"/>
      <c r="L35" s="268"/>
      <c r="M35" s="268"/>
      <c r="N35" s="268"/>
      <c r="O35" s="207" t="s">
        <v>533</v>
      </c>
      <c r="P35" s="268"/>
      <c r="Q35" s="207"/>
      <c r="R35" s="268"/>
      <c r="S35" s="268"/>
      <c r="T35" s="268"/>
      <c r="U35" s="268"/>
      <c r="V35" s="268"/>
      <c r="W35" s="268"/>
      <c r="X35" s="268"/>
      <c r="Y35" s="207"/>
      <c r="Z35" s="207"/>
      <c r="AA35" s="268"/>
      <c r="AB35" s="268"/>
      <c r="AC35" s="268"/>
      <c r="AD35" s="419"/>
      <c r="AE35" s="419"/>
    </row>
    <row r="36" spans="1:31" ht="15.75" customHeight="1" x14ac:dyDescent="0.3">
      <c r="A36" s="263">
        <v>29</v>
      </c>
      <c r="B36" s="264">
        <v>29</v>
      </c>
      <c r="C36" s="269">
        <v>44669</v>
      </c>
      <c r="D36" s="266" t="s">
        <v>557</v>
      </c>
      <c r="E36" s="207" t="s">
        <v>533</v>
      </c>
      <c r="F36" s="267"/>
      <c r="G36" s="267"/>
      <c r="H36" s="81"/>
      <c r="I36" s="268"/>
      <c r="J36" s="207"/>
      <c r="K36" s="267"/>
      <c r="L36" s="207"/>
      <c r="M36" s="207" t="s">
        <v>533</v>
      </c>
      <c r="N36" s="207"/>
      <c r="O36" s="207"/>
      <c r="P36" s="207"/>
      <c r="Q36" s="207"/>
      <c r="R36" s="207"/>
      <c r="S36" s="207"/>
      <c r="T36" s="207"/>
      <c r="U36" s="207"/>
      <c r="V36" s="207"/>
      <c r="W36" s="267"/>
      <c r="X36" s="207"/>
      <c r="Y36" s="207"/>
      <c r="Z36" s="267"/>
      <c r="AA36" s="270"/>
      <c r="AB36" s="207"/>
      <c r="AC36" s="207"/>
      <c r="AD36" s="419"/>
      <c r="AE36" s="419"/>
    </row>
    <row r="37" spans="1:31" ht="15.75" customHeight="1" x14ac:dyDescent="0.3">
      <c r="A37" s="263">
        <v>30</v>
      </c>
      <c r="B37" s="264">
        <v>30</v>
      </c>
      <c r="C37" s="269">
        <v>44670</v>
      </c>
      <c r="D37" s="266" t="s">
        <v>558</v>
      </c>
      <c r="E37" s="268"/>
      <c r="F37" s="268" t="s">
        <v>533</v>
      </c>
      <c r="G37" s="271"/>
      <c r="H37" s="207"/>
      <c r="I37" s="268"/>
      <c r="J37" s="207"/>
      <c r="K37" s="268"/>
      <c r="L37" s="268"/>
      <c r="M37" s="268"/>
      <c r="N37" s="268"/>
      <c r="O37" s="207" t="s">
        <v>533</v>
      </c>
      <c r="P37" s="268"/>
      <c r="Q37" s="207"/>
      <c r="R37" s="268"/>
      <c r="S37" s="268"/>
      <c r="T37" s="268"/>
      <c r="U37" s="268"/>
      <c r="V37" s="268"/>
      <c r="W37" s="268"/>
      <c r="X37" s="268"/>
      <c r="Y37" s="207"/>
      <c r="Z37" s="207"/>
      <c r="AA37" s="268"/>
      <c r="AB37" s="268"/>
      <c r="AC37" s="268"/>
      <c r="AD37" s="419"/>
      <c r="AE37" s="419"/>
    </row>
    <row r="38" spans="1:31" ht="15.75" customHeight="1" x14ac:dyDescent="0.3">
      <c r="A38" s="263">
        <v>31</v>
      </c>
      <c r="B38" s="264">
        <v>31</v>
      </c>
      <c r="C38" s="269">
        <v>44670</v>
      </c>
      <c r="D38" s="266" t="s">
        <v>559</v>
      </c>
      <c r="E38" s="207" t="s">
        <v>533</v>
      </c>
      <c r="F38" s="267"/>
      <c r="G38" s="267"/>
      <c r="H38" s="81"/>
      <c r="I38" s="268"/>
      <c r="J38" s="267"/>
      <c r="K38" s="267"/>
      <c r="L38" s="207" t="s">
        <v>533</v>
      </c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67"/>
      <c r="X38" s="207"/>
      <c r="Y38" s="207"/>
      <c r="Z38" s="267"/>
      <c r="AA38" s="270"/>
      <c r="AB38" s="207"/>
      <c r="AC38" s="207"/>
      <c r="AD38" s="419"/>
      <c r="AE38" s="419"/>
    </row>
    <row r="39" spans="1:31" ht="15.75" customHeight="1" x14ac:dyDescent="0.3">
      <c r="A39" s="263">
        <v>32</v>
      </c>
      <c r="B39" s="264">
        <v>32</v>
      </c>
      <c r="C39" s="269">
        <v>44671</v>
      </c>
      <c r="D39" s="266" t="s">
        <v>553</v>
      </c>
      <c r="E39" s="207"/>
      <c r="F39" s="268"/>
      <c r="G39" s="271" t="s">
        <v>533</v>
      </c>
      <c r="H39" s="81"/>
      <c r="I39" s="268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 t="s">
        <v>533</v>
      </c>
      <c r="U39" s="207"/>
      <c r="V39" s="207"/>
      <c r="W39" s="207"/>
      <c r="X39" s="207"/>
      <c r="Y39" s="207"/>
      <c r="Z39" s="207"/>
      <c r="AA39" s="270"/>
      <c r="AB39" s="207"/>
      <c r="AC39" s="207"/>
      <c r="AD39" s="419"/>
      <c r="AE39" s="419"/>
    </row>
    <row r="40" spans="1:31" ht="17.25" customHeight="1" x14ac:dyDescent="0.3">
      <c r="A40" s="263">
        <v>33</v>
      </c>
      <c r="B40" s="264">
        <v>33</v>
      </c>
      <c r="C40" s="269">
        <v>44676</v>
      </c>
      <c r="D40" s="266" t="s">
        <v>535</v>
      </c>
      <c r="E40" s="207"/>
      <c r="F40" s="268"/>
      <c r="G40" s="271"/>
      <c r="H40" s="81"/>
      <c r="I40" s="268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81"/>
      <c r="AB40" s="207"/>
      <c r="AC40" s="207"/>
      <c r="AD40" s="419"/>
      <c r="AE40" s="419"/>
    </row>
    <row r="41" spans="1:31" ht="18" customHeight="1" x14ac:dyDescent="0.3">
      <c r="A41" s="263">
        <v>34</v>
      </c>
      <c r="B41" s="264">
        <v>34</v>
      </c>
      <c r="C41" s="269">
        <v>44676</v>
      </c>
      <c r="D41" s="266" t="s">
        <v>544</v>
      </c>
      <c r="E41" s="207" t="s">
        <v>533</v>
      </c>
      <c r="F41" s="267"/>
      <c r="G41" s="267"/>
      <c r="H41" s="81"/>
      <c r="I41" s="268"/>
      <c r="J41" s="267"/>
      <c r="K41" s="26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67" t="s">
        <v>533</v>
      </c>
      <c r="X41" s="207"/>
      <c r="Y41" s="207"/>
      <c r="Z41" s="267"/>
      <c r="AA41" s="81"/>
      <c r="AB41" s="207"/>
      <c r="AC41" s="207"/>
      <c r="AD41" s="419"/>
      <c r="AE41" s="419"/>
    </row>
    <row r="42" spans="1:31" ht="15.75" customHeight="1" x14ac:dyDescent="0.3">
      <c r="A42" s="263">
        <v>35</v>
      </c>
      <c r="B42" s="264">
        <v>35</v>
      </c>
      <c r="C42" s="269">
        <v>44676</v>
      </c>
      <c r="D42" s="266" t="s">
        <v>560</v>
      </c>
      <c r="E42" s="268"/>
      <c r="F42" s="268" t="s">
        <v>533</v>
      </c>
      <c r="G42" s="271"/>
      <c r="H42" s="207"/>
      <c r="I42" s="268"/>
      <c r="J42" s="207"/>
      <c r="K42" s="268"/>
      <c r="L42" s="268"/>
      <c r="M42" s="268"/>
      <c r="N42" s="268"/>
      <c r="O42" s="207" t="s">
        <v>533</v>
      </c>
      <c r="P42" s="268"/>
      <c r="Q42" s="207"/>
      <c r="R42" s="268"/>
      <c r="S42" s="268"/>
      <c r="T42" s="268"/>
      <c r="U42" s="268"/>
      <c r="V42" s="268"/>
      <c r="W42" s="268"/>
      <c r="X42" s="268"/>
      <c r="Y42" s="207"/>
      <c r="Z42" s="207"/>
      <c r="AA42" s="268"/>
      <c r="AB42" s="268"/>
      <c r="AC42" s="268"/>
      <c r="AD42" s="419"/>
      <c r="AE42" s="419"/>
    </row>
    <row r="43" spans="1:31" ht="15.75" customHeight="1" x14ac:dyDescent="0.3">
      <c r="A43" s="263">
        <v>36</v>
      </c>
      <c r="B43" s="264">
        <v>36</v>
      </c>
      <c r="C43" s="269">
        <v>44679</v>
      </c>
      <c r="D43" s="266" t="s">
        <v>561</v>
      </c>
      <c r="E43" s="207"/>
      <c r="F43" s="268"/>
      <c r="G43" s="271"/>
      <c r="H43" s="81"/>
      <c r="I43" s="268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81"/>
      <c r="AB43" s="207"/>
      <c r="AC43" s="207"/>
      <c r="AD43" s="419"/>
      <c r="AE43" s="419"/>
    </row>
    <row r="44" spans="1:31" ht="15.75" customHeight="1" x14ac:dyDescent="0.3">
      <c r="A44" s="263">
        <v>37</v>
      </c>
      <c r="B44" s="264">
        <v>37</v>
      </c>
      <c r="C44" s="269">
        <v>44680</v>
      </c>
      <c r="D44" s="266" t="s">
        <v>562</v>
      </c>
      <c r="E44" s="207"/>
      <c r="F44" s="268"/>
      <c r="G44" s="271" t="s">
        <v>533</v>
      </c>
      <c r="H44" s="81"/>
      <c r="I44" s="268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 t="s">
        <v>533</v>
      </c>
      <c r="U44" s="207"/>
      <c r="V44" s="207"/>
      <c r="W44" s="207"/>
      <c r="X44" s="207"/>
      <c r="Y44" s="207"/>
      <c r="Z44" s="207"/>
      <c r="AA44" s="270"/>
      <c r="AB44" s="207"/>
      <c r="AC44" s="207"/>
      <c r="AD44" s="419"/>
      <c r="AE44" s="419"/>
    </row>
    <row r="45" spans="1:31" ht="15.75" customHeight="1" x14ac:dyDescent="0.3">
      <c r="A45" s="263">
        <v>38</v>
      </c>
      <c r="B45" s="264">
        <v>38</v>
      </c>
      <c r="C45" s="269">
        <v>44680</v>
      </c>
      <c r="D45" s="266" t="s">
        <v>550</v>
      </c>
      <c r="E45" s="207" t="s">
        <v>533</v>
      </c>
      <c r="F45" s="267"/>
      <c r="G45" s="267"/>
      <c r="H45" s="81"/>
      <c r="I45" s="268"/>
      <c r="J45" s="207"/>
      <c r="K45" s="267"/>
      <c r="L45" s="207"/>
      <c r="M45" s="207" t="s">
        <v>533</v>
      </c>
      <c r="N45" s="207"/>
      <c r="O45" s="207"/>
      <c r="P45" s="207"/>
      <c r="Q45" s="207"/>
      <c r="R45" s="207"/>
      <c r="S45" s="207"/>
      <c r="T45" s="207"/>
      <c r="U45" s="207"/>
      <c r="V45" s="207"/>
      <c r="W45" s="267"/>
      <c r="X45" s="207"/>
      <c r="Y45" s="207"/>
      <c r="Z45" s="267"/>
      <c r="AA45" s="270"/>
      <c r="AB45" s="207"/>
      <c r="AC45" s="207"/>
      <c r="AD45" s="419"/>
      <c r="AE45" s="419"/>
    </row>
    <row r="46" spans="1:31" ht="15.75" customHeight="1" x14ac:dyDescent="0.3">
      <c r="A46" s="263">
        <v>39</v>
      </c>
      <c r="B46" s="264">
        <v>39</v>
      </c>
      <c r="C46" s="269">
        <v>44692</v>
      </c>
      <c r="D46" s="266" t="s">
        <v>553</v>
      </c>
      <c r="E46" s="268"/>
      <c r="F46" s="268" t="s">
        <v>533</v>
      </c>
      <c r="G46" s="271"/>
      <c r="H46" s="207"/>
      <c r="I46" s="268"/>
      <c r="J46" s="207"/>
      <c r="K46" s="268"/>
      <c r="L46" s="268"/>
      <c r="M46" s="268"/>
      <c r="N46" s="268"/>
      <c r="O46" s="207" t="s">
        <v>533</v>
      </c>
      <c r="P46" s="268"/>
      <c r="Q46" s="207"/>
      <c r="R46" s="268"/>
      <c r="S46" s="268"/>
      <c r="T46" s="268"/>
      <c r="U46" s="268"/>
      <c r="V46" s="268"/>
      <c r="W46" s="268"/>
      <c r="X46" s="268"/>
      <c r="Y46" s="207"/>
      <c r="Z46" s="207"/>
      <c r="AA46" s="268"/>
      <c r="AB46" s="268"/>
      <c r="AC46" s="268"/>
      <c r="AD46" s="419"/>
      <c r="AE46" s="419"/>
    </row>
    <row r="47" spans="1:31" ht="15.75" customHeight="1" x14ac:dyDescent="0.3">
      <c r="A47" s="263">
        <v>40</v>
      </c>
      <c r="B47" s="264">
        <v>40</v>
      </c>
      <c r="C47" s="269">
        <v>44697</v>
      </c>
      <c r="D47" s="266" t="s">
        <v>561</v>
      </c>
      <c r="E47" s="207" t="s">
        <v>533</v>
      </c>
      <c r="F47" s="267"/>
      <c r="G47" s="267"/>
      <c r="H47" s="81"/>
      <c r="I47" s="268"/>
      <c r="J47" s="267" t="s">
        <v>533</v>
      </c>
      <c r="K47" s="26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67"/>
      <c r="X47" s="207"/>
      <c r="Y47" s="207"/>
      <c r="Z47" s="267"/>
      <c r="AA47" s="270"/>
      <c r="AB47" s="207"/>
      <c r="AC47" s="207"/>
      <c r="AD47" s="419"/>
      <c r="AE47" s="419"/>
    </row>
    <row r="48" spans="1:31" ht="15.75" customHeight="1" x14ac:dyDescent="0.3">
      <c r="A48" s="263">
        <v>41</v>
      </c>
      <c r="B48" s="264">
        <v>41</v>
      </c>
      <c r="C48" s="269">
        <v>44697</v>
      </c>
      <c r="D48" s="266" t="s">
        <v>554</v>
      </c>
      <c r="E48" s="268"/>
      <c r="F48" s="268" t="s">
        <v>533</v>
      </c>
      <c r="G48" s="271"/>
      <c r="H48" s="207"/>
      <c r="I48" s="268"/>
      <c r="J48" s="207"/>
      <c r="K48" s="268"/>
      <c r="L48" s="268"/>
      <c r="M48" s="268"/>
      <c r="N48" s="268"/>
      <c r="O48" s="207" t="s">
        <v>533</v>
      </c>
      <c r="P48" s="268"/>
      <c r="Q48" s="207"/>
      <c r="R48" s="268"/>
      <c r="S48" s="268"/>
      <c r="T48" s="268"/>
      <c r="U48" s="268"/>
      <c r="V48" s="268"/>
      <c r="W48" s="268"/>
      <c r="X48" s="268"/>
      <c r="Y48" s="207"/>
      <c r="Z48" s="207"/>
      <c r="AA48" s="268"/>
      <c r="AB48" s="268"/>
      <c r="AC48" s="268"/>
      <c r="AD48" s="419"/>
      <c r="AE48" s="419"/>
    </row>
    <row r="49" spans="1:31" ht="15.75" customHeight="1" x14ac:dyDescent="0.3">
      <c r="A49" s="263">
        <v>42</v>
      </c>
      <c r="B49" s="264">
        <v>42</v>
      </c>
      <c r="C49" s="269">
        <v>44700</v>
      </c>
      <c r="D49" s="266" t="s">
        <v>563</v>
      </c>
      <c r="E49" s="207" t="s">
        <v>533</v>
      </c>
      <c r="F49" s="267"/>
      <c r="G49" s="267"/>
      <c r="H49" s="81"/>
      <c r="I49" s="268"/>
      <c r="J49" s="267"/>
      <c r="K49" s="26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67" t="s">
        <v>533</v>
      </c>
      <c r="X49" s="207"/>
      <c r="Y49" s="207"/>
      <c r="Z49" s="267"/>
      <c r="AA49" s="81"/>
      <c r="AB49" s="207"/>
      <c r="AC49" s="207"/>
      <c r="AD49" s="419"/>
      <c r="AE49" s="419"/>
    </row>
    <row r="50" spans="1:31" ht="15.75" customHeight="1" x14ac:dyDescent="0.3">
      <c r="A50" s="263">
        <v>43</v>
      </c>
      <c r="B50" s="264">
        <v>43</v>
      </c>
      <c r="C50" s="269">
        <v>44704</v>
      </c>
      <c r="D50" s="266" t="s">
        <v>556</v>
      </c>
      <c r="E50" s="268"/>
      <c r="F50" s="268" t="s">
        <v>533</v>
      </c>
      <c r="G50" s="271"/>
      <c r="H50" s="207"/>
      <c r="I50" s="268"/>
      <c r="J50" s="207"/>
      <c r="K50" s="268"/>
      <c r="L50" s="268"/>
      <c r="M50" s="268"/>
      <c r="N50" s="268"/>
      <c r="O50" s="207" t="s">
        <v>533</v>
      </c>
      <c r="P50" s="268"/>
      <c r="Q50" s="207"/>
      <c r="R50" s="268"/>
      <c r="S50" s="268"/>
      <c r="T50" s="268"/>
      <c r="U50" s="268"/>
      <c r="V50" s="268"/>
      <c r="W50" s="268"/>
      <c r="X50" s="268"/>
      <c r="Y50" s="207"/>
      <c r="Z50" s="207"/>
      <c r="AA50" s="268"/>
      <c r="AB50" s="268"/>
      <c r="AC50" s="268"/>
      <c r="AD50" s="419"/>
      <c r="AE50" s="419"/>
    </row>
    <row r="51" spans="1:31" ht="15.75" customHeight="1" x14ac:dyDescent="0.3">
      <c r="A51" s="263">
        <v>44</v>
      </c>
      <c r="B51" s="264">
        <v>44</v>
      </c>
      <c r="C51" s="269">
        <v>44706</v>
      </c>
      <c r="D51" s="266" t="s">
        <v>564</v>
      </c>
      <c r="E51" s="81"/>
      <c r="F51" s="267" t="s">
        <v>533</v>
      </c>
      <c r="G51" s="267"/>
      <c r="H51" s="81"/>
      <c r="I51" s="268"/>
      <c r="J51" s="267" t="s">
        <v>533</v>
      </c>
      <c r="K51" s="267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267"/>
      <c r="X51" s="81"/>
      <c r="Y51" s="81"/>
      <c r="Z51" s="267"/>
      <c r="AA51" s="81"/>
      <c r="AB51" s="81"/>
      <c r="AC51" s="81"/>
      <c r="AD51" s="419"/>
      <c r="AE51" s="419"/>
    </row>
    <row r="52" spans="1:31" ht="15.75" customHeight="1" x14ac:dyDescent="0.3">
      <c r="A52" s="263">
        <v>45</v>
      </c>
      <c r="B52" s="264">
        <v>45</v>
      </c>
      <c r="C52" s="269">
        <v>44706</v>
      </c>
      <c r="D52" s="266" t="s">
        <v>565</v>
      </c>
      <c r="E52" s="268"/>
      <c r="F52" s="268" t="s">
        <v>533</v>
      </c>
      <c r="G52" s="271"/>
      <c r="H52" s="207"/>
      <c r="I52" s="268"/>
      <c r="J52" s="207"/>
      <c r="K52" s="268"/>
      <c r="L52" s="268"/>
      <c r="M52" s="268"/>
      <c r="N52" s="268"/>
      <c r="O52" s="207" t="s">
        <v>533</v>
      </c>
      <c r="P52" s="268"/>
      <c r="Q52" s="207"/>
      <c r="R52" s="268"/>
      <c r="S52" s="268"/>
      <c r="T52" s="268"/>
      <c r="U52" s="268"/>
      <c r="V52" s="268"/>
      <c r="W52" s="268"/>
      <c r="X52" s="268"/>
      <c r="Y52" s="207"/>
      <c r="Z52" s="207"/>
      <c r="AA52" s="268"/>
      <c r="AB52" s="268"/>
      <c r="AC52" s="268"/>
      <c r="AD52" s="419"/>
      <c r="AE52" s="419"/>
    </row>
    <row r="53" spans="1:31" ht="15.6" x14ac:dyDescent="0.3">
      <c r="A53" s="263">
        <v>46</v>
      </c>
      <c r="B53" s="264">
        <v>46</v>
      </c>
      <c r="C53" s="269">
        <v>44706</v>
      </c>
      <c r="D53" s="266" t="s">
        <v>550</v>
      </c>
      <c r="E53" s="207" t="s">
        <v>533</v>
      </c>
      <c r="F53" s="267"/>
      <c r="G53" s="267"/>
      <c r="H53" s="81"/>
      <c r="I53" s="268"/>
      <c r="J53" s="267" t="s">
        <v>533</v>
      </c>
      <c r="K53" s="26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67"/>
      <c r="X53" s="207"/>
      <c r="Y53" s="207"/>
      <c r="Z53" s="267"/>
      <c r="AA53" s="270"/>
      <c r="AB53" s="207"/>
      <c r="AC53" s="207"/>
      <c r="AD53" s="419"/>
      <c r="AE53" s="419"/>
    </row>
    <row r="54" spans="1:31" ht="15.6" x14ac:dyDescent="0.3">
      <c r="A54" s="263">
        <v>47</v>
      </c>
      <c r="B54" s="264">
        <v>47</v>
      </c>
      <c r="C54" s="269">
        <v>44712</v>
      </c>
      <c r="D54" s="266" t="s">
        <v>558</v>
      </c>
      <c r="E54" s="207" t="s">
        <v>533</v>
      </c>
      <c r="F54" s="268"/>
      <c r="G54" s="271"/>
      <c r="H54" s="207"/>
      <c r="I54" s="268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 t="s">
        <v>533</v>
      </c>
      <c r="X54" s="207"/>
      <c r="Y54" s="207"/>
      <c r="Z54" s="207"/>
      <c r="AA54" s="207"/>
      <c r="AB54" s="207"/>
      <c r="AC54" s="207"/>
      <c r="AD54" s="419"/>
      <c r="AE54" s="419"/>
    </row>
    <row r="55" spans="1:31" ht="15.6" x14ac:dyDescent="0.3">
      <c r="A55" s="263">
        <v>48</v>
      </c>
      <c r="B55" s="264">
        <v>48</v>
      </c>
      <c r="C55" s="269">
        <v>44715</v>
      </c>
      <c r="D55" s="266" t="s">
        <v>566</v>
      </c>
      <c r="E55" s="207" t="s">
        <v>533</v>
      </c>
      <c r="F55" s="268"/>
      <c r="G55" s="271"/>
      <c r="H55" s="207"/>
      <c r="I55" s="268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 t="s">
        <v>533</v>
      </c>
      <c r="X55" s="207"/>
      <c r="Y55" s="207"/>
      <c r="Z55" s="207"/>
      <c r="AA55" s="207"/>
      <c r="AB55" s="207"/>
      <c r="AC55" s="207"/>
      <c r="AD55" s="419"/>
      <c r="AE55" s="419"/>
    </row>
    <row r="56" spans="1:31" ht="15.6" x14ac:dyDescent="0.3">
      <c r="A56" s="263">
        <v>49</v>
      </c>
      <c r="B56" s="264">
        <v>49</v>
      </c>
      <c r="C56" s="269">
        <v>44715</v>
      </c>
      <c r="D56" s="266" t="s">
        <v>549</v>
      </c>
      <c r="E56" s="207" t="s">
        <v>533</v>
      </c>
      <c r="F56" s="268"/>
      <c r="G56" s="271"/>
      <c r="H56" s="207"/>
      <c r="I56" s="268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 t="s">
        <v>533</v>
      </c>
      <c r="X56" s="207"/>
      <c r="Y56" s="207"/>
      <c r="Z56" s="207"/>
      <c r="AA56" s="207"/>
      <c r="AB56" s="207"/>
      <c r="AC56" s="207"/>
      <c r="AD56" s="419"/>
      <c r="AE56" s="419"/>
    </row>
    <row r="57" spans="1:31" ht="15.6" x14ac:dyDescent="0.3">
      <c r="A57" s="263">
        <v>50</v>
      </c>
      <c r="B57" s="264">
        <v>50</v>
      </c>
      <c r="C57" s="269">
        <v>44718</v>
      </c>
      <c r="D57" s="266" t="s">
        <v>547</v>
      </c>
      <c r="E57" s="207" t="s">
        <v>533</v>
      </c>
      <c r="F57" s="267"/>
      <c r="G57" s="267"/>
      <c r="H57" s="81"/>
      <c r="I57" s="268"/>
      <c r="J57" s="207"/>
      <c r="K57" s="267"/>
      <c r="L57" s="207"/>
      <c r="M57" s="207" t="s">
        <v>533</v>
      </c>
      <c r="N57" s="207"/>
      <c r="O57" s="207"/>
      <c r="P57" s="207"/>
      <c r="Q57" s="207"/>
      <c r="R57" s="207"/>
      <c r="S57" s="207"/>
      <c r="T57" s="207"/>
      <c r="U57" s="207"/>
      <c r="V57" s="207"/>
      <c r="W57" s="267"/>
      <c r="X57" s="207"/>
      <c r="Y57" s="207"/>
      <c r="Z57" s="267"/>
      <c r="AA57" s="270"/>
      <c r="AB57" s="207"/>
      <c r="AC57" s="207"/>
      <c r="AD57" s="419"/>
      <c r="AE57" s="419"/>
    </row>
    <row r="58" spans="1:31" ht="15.6" x14ac:dyDescent="0.3">
      <c r="A58" s="263">
        <v>51</v>
      </c>
      <c r="B58" s="264">
        <v>51</v>
      </c>
      <c r="C58" s="269">
        <v>44718</v>
      </c>
      <c r="D58" s="266" t="s">
        <v>567</v>
      </c>
      <c r="E58" s="207" t="s">
        <v>533</v>
      </c>
      <c r="F58" s="268"/>
      <c r="G58" s="271"/>
      <c r="H58" s="207"/>
      <c r="I58" s="268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 t="s">
        <v>533</v>
      </c>
      <c r="X58" s="207"/>
      <c r="Y58" s="207"/>
      <c r="Z58" s="207"/>
      <c r="AA58" s="207"/>
      <c r="AB58" s="207"/>
      <c r="AC58" s="207"/>
      <c r="AD58" s="419"/>
      <c r="AE58" s="419"/>
    </row>
    <row r="59" spans="1:31" ht="15.6" x14ac:dyDescent="0.3">
      <c r="A59" s="263">
        <v>52</v>
      </c>
      <c r="B59" s="264">
        <v>52</v>
      </c>
      <c r="C59" s="269">
        <v>44728</v>
      </c>
      <c r="D59" s="266" t="s">
        <v>568</v>
      </c>
      <c r="E59" s="268"/>
      <c r="F59" s="268" t="s">
        <v>533</v>
      </c>
      <c r="G59" s="271"/>
      <c r="H59" s="207"/>
      <c r="I59" s="268"/>
      <c r="J59" s="207"/>
      <c r="K59" s="268"/>
      <c r="L59" s="268"/>
      <c r="M59" s="268"/>
      <c r="N59" s="268"/>
      <c r="O59" s="207" t="s">
        <v>533</v>
      </c>
      <c r="P59" s="268"/>
      <c r="Q59" s="207"/>
      <c r="R59" s="268"/>
      <c r="S59" s="268"/>
      <c r="T59" s="268"/>
      <c r="U59" s="268"/>
      <c r="V59" s="268"/>
      <c r="W59" s="268"/>
      <c r="X59" s="268"/>
      <c r="Y59" s="207"/>
      <c r="Z59" s="207"/>
      <c r="AA59" s="268"/>
      <c r="AB59" s="268"/>
      <c r="AC59" s="268"/>
      <c r="AD59" s="419"/>
      <c r="AE59" s="419"/>
    </row>
    <row r="60" spans="1:31" ht="15.6" x14ac:dyDescent="0.3">
      <c r="A60" s="263">
        <v>53</v>
      </c>
      <c r="B60" s="264">
        <v>53</v>
      </c>
      <c r="C60" s="269">
        <v>44728</v>
      </c>
      <c r="D60" s="266" t="s">
        <v>552</v>
      </c>
      <c r="E60" s="207" t="s">
        <v>533</v>
      </c>
      <c r="F60" s="268"/>
      <c r="G60" s="271"/>
      <c r="H60" s="207"/>
      <c r="I60" s="268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 t="s">
        <v>533</v>
      </c>
      <c r="X60" s="207"/>
      <c r="Y60" s="207"/>
      <c r="Z60" s="207"/>
      <c r="AA60" s="207"/>
      <c r="AB60" s="207"/>
      <c r="AC60" s="207"/>
      <c r="AD60" s="419"/>
      <c r="AE60" s="419"/>
    </row>
    <row r="61" spans="1:31" ht="15.6" x14ac:dyDescent="0.3">
      <c r="A61" s="263">
        <v>54</v>
      </c>
      <c r="B61" s="264">
        <v>54</v>
      </c>
      <c r="C61" s="269">
        <v>44729</v>
      </c>
      <c r="D61" s="266" t="s">
        <v>562</v>
      </c>
      <c r="E61" s="207" t="s">
        <v>533</v>
      </c>
      <c r="F61" s="267"/>
      <c r="G61" s="267"/>
      <c r="H61" s="81"/>
      <c r="I61" s="268"/>
      <c r="J61" s="267" t="s">
        <v>533</v>
      </c>
      <c r="K61" s="26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67"/>
      <c r="X61" s="207"/>
      <c r="Y61" s="207"/>
      <c r="Z61" s="267"/>
      <c r="AA61" s="270"/>
      <c r="AB61" s="207"/>
      <c r="AC61" s="207"/>
      <c r="AD61" s="419"/>
      <c r="AE61" s="419"/>
    </row>
    <row r="62" spans="1:31" ht="15.6" x14ac:dyDescent="0.3">
      <c r="A62" s="263">
        <v>55</v>
      </c>
      <c r="B62" s="264">
        <v>55</v>
      </c>
      <c r="C62" s="269">
        <v>44732</v>
      </c>
      <c r="D62" s="266" t="s">
        <v>565</v>
      </c>
      <c r="E62" s="207" t="s">
        <v>533</v>
      </c>
      <c r="F62" s="268"/>
      <c r="G62" s="271"/>
      <c r="H62" s="207"/>
      <c r="I62" s="268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 t="s">
        <v>533</v>
      </c>
      <c r="X62" s="207"/>
      <c r="Y62" s="207"/>
      <c r="Z62" s="207"/>
      <c r="AA62" s="207"/>
      <c r="AB62" s="207"/>
      <c r="AC62" s="207"/>
      <c r="AD62" s="419"/>
      <c r="AE62" s="419"/>
    </row>
    <row r="63" spans="1:31" ht="15.6" x14ac:dyDescent="0.3">
      <c r="A63" s="263">
        <v>56</v>
      </c>
      <c r="B63" s="264">
        <v>56</v>
      </c>
      <c r="C63" s="269">
        <v>44732</v>
      </c>
      <c r="D63" s="266" t="s">
        <v>534</v>
      </c>
      <c r="E63" s="268"/>
      <c r="F63" s="268" t="s">
        <v>533</v>
      </c>
      <c r="G63" s="271"/>
      <c r="H63" s="207"/>
      <c r="I63" s="268"/>
      <c r="J63" s="207"/>
      <c r="K63" s="268"/>
      <c r="L63" s="268"/>
      <c r="M63" s="268"/>
      <c r="N63" s="268"/>
      <c r="O63" s="207" t="s">
        <v>533</v>
      </c>
      <c r="P63" s="268"/>
      <c r="Q63" s="207"/>
      <c r="R63" s="268"/>
      <c r="S63" s="268"/>
      <c r="T63" s="268"/>
      <c r="U63" s="268"/>
      <c r="V63" s="268"/>
      <c r="W63" s="268"/>
      <c r="X63" s="268"/>
      <c r="Y63" s="207"/>
      <c r="Z63" s="207"/>
      <c r="AA63" s="268"/>
      <c r="AB63" s="268"/>
      <c r="AC63" s="268"/>
      <c r="AD63" s="419"/>
      <c r="AE63" s="419"/>
    </row>
    <row r="64" spans="1:31" ht="15.6" x14ac:dyDescent="0.3">
      <c r="A64" s="263">
        <v>57</v>
      </c>
      <c r="B64" s="264">
        <v>57</v>
      </c>
      <c r="C64" s="269">
        <v>44732</v>
      </c>
      <c r="D64" s="266" t="s">
        <v>557</v>
      </c>
      <c r="E64" s="207" t="s">
        <v>533</v>
      </c>
      <c r="F64" s="267"/>
      <c r="G64" s="267"/>
      <c r="H64" s="81"/>
      <c r="I64" s="268"/>
      <c r="J64" s="267"/>
      <c r="K64" s="26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67" t="s">
        <v>533</v>
      </c>
      <c r="X64" s="207"/>
      <c r="Y64" s="207"/>
      <c r="Z64" s="267"/>
      <c r="AA64" s="81"/>
      <c r="AB64" s="207"/>
      <c r="AC64" s="207"/>
      <c r="AD64" s="419"/>
      <c r="AE64" s="419"/>
    </row>
    <row r="65" spans="1:31" ht="15.6" x14ac:dyDescent="0.3">
      <c r="A65" s="263">
        <v>58</v>
      </c>
      <c r="B65" s="264">
        <v>58</v>
      </c>
      <c r="C65" s="269">
        <v>44735</v>
      </c>
      <c r="D65" s="266" t="s">
        <v>563</v>
      </c>
      <c r="E65" s="207" t="s">
        <v>533</v>
      </c>
      <c r="F65" s="268"/>
      <c r="G65" s="271"/>
      <c r="H65" s="207"/>
      <c r="I65" s="268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 t="s">
        <v>533</v>
      </c>
      <c r="X65" s="207"/>
      <c r="Y65" s="207"/>
      <c r="Z65" s="207"/>
      <c r="AA65" s="207"/>
      <c r="AB65" s="207"/>
      <c r="AC65" s="207"/>
      <c r="AD65" s="419"/>
      <c r="AE65" s="419"/>
    </row>
    <row r="66" spans="1:31" ht="15.6" x14ac:dyDescent="0.3">
      <c r="A66" s="263">
        <v>59</v>
      </c>
      <c r="B66" s="264">
        <v>59</v>
      </c>
      <c r="C66" s="269">
        <v>44736</v>
      </c>
      <c r="D66" s="266" t="s">
        <v>565</v>
      </c>
      <c r="E66" s="207" t="s">
        <v>533</v>
      </c>
      <c r="F66" s="267"/>
      <c r="G66" s="267"/>
      <c r="H66" s="81"/>
      <c r="I66" s="268"/>
      <c r="J66" s="207"/>
      <c r="K66" s="267"/>
      <c r="L66" s="207"/>
      <c r="M66" s="207"/>
      <c r="N66" s="207"/>
      <c r="O66" s="207"/>
      <c r="P66" s="207"/>
      <c r="Q66" s="207"/>
      <c r="R66" s="207"/>
      <c r="S66" s="207" t="s">
        <v>533</v>
      </c>
      <c r="T66" s="207"/>
      <c r="U66" s="207"/>
      <c r="V66" s="207"/>
      <c r="W66" s="267"/>
      <c r="X66" s="207"/>
      <c r="Y66" s="207"/>
      <c r="Z66" s="267"/>
      <c r="AA66" s="270"/>
      <c r="AB66" s="207"/>
      <c r="AC66" s="207"/>
      <c r="AD66" s="419"/>
      <c r="AE66" s="419"/>
    </row>
    <row r="67" spans="1:31" ht="15.6" x14ac:dyDescent="0.3">
      <c r="A67" s="263">
        <v>60</v>
      </c>
      <c r="B67" s="264">
        <v>60</v>
      </c>
      <c r="C67" s="269">
        <v>44740</v>
      </c>
      <c r="D67" s="266" t="s">
        <v>569</v>
      </c>
      <c r="E67" s="207" t="s">
        <v>533</v>
      </c>
      <c r="F67" s="268"/>
      <c r="G67" s="271"/>
      <c r="H67" s="207"/>
      <c r="I67" s="268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 t="s">
        <v>533</v>
      </c>
      <c r="X67" s="207"/>
      <c r="Y67" s="207"/>
      <c r="Z67" s="207"/>
      <c r="AA67" s="207"/>
      <c r="AB67" s="207"/>
      <c r="AC67" s="207"/>
      <c r="AD67" s="419"/>
      <c r="AE67" s="419"/>
    </row>
    <row r="68" spans="1:31" ht="15.6" x14ac:dyDescent="0.3">
      <c r="A68" s="263">
        <v>61</v>
      </c>
      <c r="B68" s="264">
        <v>61</v>
      </c>
      <c r="C68" s="269">
        <v>44740</v>
      </c>
      <c r="D68" s="266" t="s">
        <v>536</v>
      </c>
      <c r="E68" s="207" t="s">
        <v>533</v>
      </c>
      <c r="F68" s="268"/>
      <c r="G68" s="271"/>
      <c r="H68" s="207"/>
      <c r="I68" s="268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 t="s">
        <v>533</v>
      </c>
      <c r="X68" s="207"/>
      <c r="Y68" s="207"/>
      <c r="Z68" s="207"/>
      <c r="AA68" s="207"/>
      <c r="AB68" s="207"/>
      <c r="AC68" s="207"/>
      <c r="AD68" s="419"/>
      <c r="AE68" s="419"/>
    </row>
    <row r="69" spans="1:31" ht="15.6" x14ac:dyDescent="0.3">
      <c r="A69" s="263">
        <v>62</v>
      </c>
      <c r="B69" s="264">
        <v>62</v>
      </c>
      <c r="C69" s="269">
        <v>44741</v>
      </c>
      <c r="D69" s="266" t="s">
        <v>570</v>
      </c>
      <c r="E69" s="207" t="s">
        <v>533</v>
      </c>
      <c r="F69" s="267"/>
      <c r="G69" s="267"/>
      <c r="H69" s="81"/>
      <c r="I69" s="268"/>
      <c r="J69" s="207"/>
      <c r="K69" s="267"/>
      <c r="L69" s="207"/>
      <c r="M69" s="207" t="s">
        <v>533</v>
      </c>
      <c r="N69" s="207"/>
      <c r="O69" s="207"/>
      <c r="P69" s="207"/>
      <c r="Q69" s="207"/>
      <c r="R69" s="207"/>
      <c r="S69" s="207"/>
      <c r="T69" s="207"/>
      <c r="U69" s="207"/>
      <c r="V69" s="207"/>
      <c r="W69" s="267"/>
      <c r="X69" s="207"/>
      <c r="Y69" s="207"/>
      <c r="Z69" s="267"/>
      <c r="AA69" s="270"/>
      <c r="AB69" s="207"/>
      <c r="AC69" s="207"/>
      <c r="AD69" s="419"/>
      <c r="AE69" s="419"/>
    </row>
    <row r="70" spans="1:31" ht="15.6" x14ac:dyDescent="0.3">
      <c r="A70" s="263">
        <v>63</v>
      </c>
      <c r="B70" s="264">
        <v>63</v>
      </c>
      <c r="C70" s="269">
        <v>44741</v>
      </c>
      <c r="D70" s="266" t="s">
        <v>557</v>
      </c>
      <c r="E70" s="207" t="s">
        <v>533</v>
      </c>
      <c r="F70" s="268"/>
      <c r="G70" s="271"/>
      <c r="H70" s="207"/>
      <c r="I70" s="268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 t="s">
        <v>533</v>
      </c>
      <c r="X70" s="207"/>
      <c r="Y70" s="207"/>
      <c r="Z70" s="207"/>
      <c r="AA70" s="207"/>
      <c r="AB70" s="207"/>
      <c r="AC70" s="207"/>
      <c r="AD70" s="419"/>
      <c r="AE70" s="419"/>
    </row>
    <row r="71" spans="1:31" ht="15.6" x14ac:dyDescent="0.3">
      <c r="A71" s="263">
        <v>64</v>
      </c>
      <c r="B71" s="264">
        <v>64</v>
      </c>
      <c r="C71" s="269">
        <v>44742</v>
      </c>
      <c r="D71" s="266" t="s">
        <v>546</v>
      </c>
      <c r="E71" s="207" t="s">
        <v>533</v>
      </c>
      <c r="F71" s="267"/>
      <c r="G71" s="267"/>
      <c r="H71" s="81"/>
      <c r="I71" s="268"/>
      <c r="J71" s="267"/>
      <c r="K71" s="26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67" t="s">
        <v>533</v>
      </c>
      <c r="X71" s="207"/>
      <c r="Y71" s="207"/>
      <c r="Z71" s="267"/>
      <c r="AA71" s="81"/>
      <c r="AB71" s="207"/>
      <c r="AC71" s="207"/>
      <c r="AD71" s="419"/>
      <c r="AE71" s="419"/>
    </row>
    <row r="72" spans="1:31" ht="15.6" x14ac:dyDescent="0.3">
      <c r="A72" s="263">
        <v>65</v>
      </c>
      <c r="B72" s="264">
        <v>65</v>
      </c>
      <c r="C72" s="269">
        <v>44742</v>
      </c>
      <c r="D72" s="266" t="s">
        <v>550</v>
      </c>
      <c r="E72" s="268"/>
      <c r="F72" s="268" t="s">
        <v>533</v>
      </c>
      <c r="G72" s="271"/>
      <c r="H72" s="207"/>
      <c r="I72" s="268"/>
      <c r="J72" s="207"/>
      <c r="K72" s="268"/>
      <c r="L72" s="268"/>
      <c r="M72" s="268"/>
      <c r="N72" s="268"/>
      <c r="O72" s="207" t="s">
        <v>533</v>
      </c>
      <c r="P72" s="268"/>
      <c r="Q72" s="207"/>
      <c r="R72" s="268"/>
      <c r="S72" s="268"/>
      <c r="T72" s="268"/>
      <c r="U72" s="268"/>
      <c r="V72" s="268"/>
      <c r="W72" s="268"/>
      <c r="X72" s="268"/>
      <c r="Y72" s="207"/>
      <c r="Z72" s="207"/>
      <c r="AA72" s="268"/>
      <c r="AB72" s="268"/>
      <c r="AC72" s="268"/>
      <c r="AD72" s="419"/>
      <c r="AE72" s="419"/>
    </row>
    <row r="73" spans="1:31" ht="15.6" x14ac:dyDescent="0.3">
      <c r="A73" s="263">
        <v>66</v>
      </c>
      <c r="B73" s="264">
        <v>66</v>
      </c>
      <c r="C73" s="269">
        <v>44742</v>
      </c>
      <c r="D73" s="266" t="s">
        <v>553</v>
      </c>
      <c r="E73" s="207" t="s">
        <v>533</v>
      </c>
      <c r="F73" s="268"/>
      <c r="G73" s="271"/>
      <c r="H73" s="81"/>
      <c r="I73" s="268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 t="s">
        <v>533</v>
      </c>
      <c r="U73" s="207"/>
      <c r="V73" s="207"/>
      <c r="W73" s="207"/>
      <c r="X73" s="207"/>
      <c r="Y73" s="207"/>
      <c r="Z73" s="207"/>
      <c r="AA73" s="81"/>
      <c r="AB73" s="207"/>
      <c r="AC73" s="207"/>
      <c r="AD73" s="419"/>
      <c r="AE73" s="419"/>
    </row>
    <row r="74" spans="1:31" ht="15.6" x14ac:dyDescent="0.3">
      <c r="A74" s="263">
        <v>67</v>
      </c>
      <c r="B74" s="264">
        <v>67</v>
      </c>
      <c r="C74" s="269">
        <v>44746</v>
      </c>
      <c r="D74" s="266" t="s">
        <v>532</v>
      </c>
      <c r="E74" s="207" t="s">
        <v>533</v>
      </c>
      <c r="F74" s="268"/>
      <c r="G74" s="271"/>
      <c r="H74" s="207"/>
      <c r="I74" s="268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 t="s">
        <v>533</v>
      </c>
      <c r="X74" s="207"/>
      <c r="Y74" s="207"/>
      <c r="Z74" s="207"/>
      <c r="AA74" s="207"/>
      <c r="AB74" s="207"/>
      <c r="AC74" s="207"/>
      <c r="AD74" s="419"/>
      <c r="AE74" s="419"/>
    </row>
    <row r="75" spans="1:31" ht="15.6" x14ac:dyDescent="0.3">
      <c r="A75" s="263">
        <v>68</v>
      </c>
      <c r="B75" s="264">
        <v>68</v>
      </c>
      <c r="C75" s="269">
        <v>44746</v>
      </c>
      <c r="D75" s="266" t="s">
        <v>557</v>
      </c>
      <c r="E75" s="207" t="s">
        <v>533</v>
      </c>
      <c r="F75" s="268"/>
      <c r="G75" s="271"/>
      <c r="H75" s="207"/>
      <c r="I75" s="268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 t="s">
        <v>533</v>
      </c>
      <c r="X75" s="207"/>
      <c r="Y75" s="207"/>
      <c r="Z75" s="207"/>
      <c r="AA75" s="207"/>
      <c r="AB75" s="207"/>
      <c r="AC75" s="207"/>
      <c r="AD75" s="419"/>
      <c r="AE75" s="419"/>
    </row>
    <row r="76" spans="1:31" ht="15.6" x14ac:dyDescent="0.3">
      <c r="A76" s="263">
        <v>69</v>
      </c>
      <c r="B76" s="264">
        <v>69</v>
      </c>
      <c r="C76" s="269">
        <v>44747</v>
      </c>
      <c r="D76" s="266" t="s">
        <v>571</v>
      </c>
      <c r="E76" s="268"/>
      <c r="F76" s="268" t="s">
        <v>533</v>
      </c>
      <c r="G76" s="271"/>
      <c r="H76" s="207"/>
      <c r="I76" s="268"/>
      <c r="J76" s="207"/>
      <c r="K76" s="268"/>
      <c r="L76" s="268"/>
      <c r="M76" s="268"/>
      <c r="N76" s="268"/>
      <c r="O76" s="207" t="s">
        <v>533</v>
      </c>
      <c r="P76" s="268"/>
      <c r="Q76" s="207"/>
      <c r="R76" s="268"/>
      <c r="S76" s="268"/>
      <c r="T76" s="268"/>
      <c r="U76" s="268"/>
      <c r="V76" s="268"/>
      <c r="W76" s="268"/>
      <c r="X76" s="268"/>
      <c r="Y76" s="207"/>
      <c r="Z76" s="207"/>
      <c r="AA76" s="268"/>
      <c r="AB76" s="268"/>
      <c r="AC76" s="268"/>
      <c r="AD76" s="419"/>
      <c r="AE76" s="419"/>
    </row>
    <row r="77" spans="1:31" ht="15.6" x14ac:dyDescent="0.3">
      <c r="A77" s="263">
        <v>70</v>
      </c>
      <c r="B77" s="264">
        <v>70</v>
      </c>
      <c r="C77" s="269">
        <v>44747</v>
      </c>
      <c r="D77" s="266" t="s">
        <v>572</v>
      </c>
      <c r="E77" s="207" t="s">
        <v>533</v>
      </c>
      <c r="F77" s="268"/>
      <c r="G77" s="271"/>
      <c r="H77" s="207"/>
      <c r="I77" s="268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 t="s">
        <v>533</v>
      </c>
      <c r="X77" s="207"/>
      <c r="Y77" s="207"/>
      <c r="Z77" s="207"/>
      <c r="AA77" s="207"/>
      <c r="AB77" s="207"/>
      <c r="AC77" s="207"/>
      <c r="AD77" s="419"/>
      <c r="AE77" s="419"/>
    </row>
    <row r="78" spans="1:31" ht="15.6" x14ac:dyDescent="0.3">
      <c r="A78" s="263">
        <v>71</v>
      </c>
      <c r="B78" s="264">
        <v>71</v>
      </c>
      <c r="C78" s="269">
        <v>44748</v>
      </c>
      <c r="D78" s="266" t="s">
        <v>550</v>
      </c>
      <c r="E78" s="207" t="s">
        <v>533</v>
      </c>
      <c r="F78" s="268"/>
      <c r="G78" s="271"/>
      <c r="H78" s="207"/>
      <c r="I78" s="268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 t="s">
        <v>533</v>
      </c>
      <c r="X78" s="207"/>
      <c r="Y78" s="207"/>
      <c r="Z78" s="207"/>
      <c r="AA78" s="207"/>
      <c r="AB78" s="207"/>
      <c r="AC78" s="207"/>
      <c r="AD78" s="419"/>
      <c r="AE78" s="419"/>
    </row>
    <row r="79" spans="1:31" ht="15.6" x14ac:dyDescent="0.3">
      <c r="A79" s="263">
        <v>72</v>
      </c>
      <c r="B79" s="264">
        <v>72</v>
      </c>
      <c r="C79" s="269">
        <v>44753</v>
      </c>
      <c r="D79" s="266" t="s">
        <v>566</v>
      </c>
      <c r="E79" s="207" t="s">
        <v>533</v>
      </c>
      <c r="F79" s="267"/>
      <c r="G79" s="267"/>
      <c r="H79" s="81"/>
      <c r="I79" s="268"/>
      <c r="J79" s="207"/>
      <c r="K79" s="267"/>
      <c r="L79" s="207"/>
      <c r="M79" s="207"/>
      <c r="N79" s="207"/>
      <c r="O79" s="207"/>
      <c r="P79" s="207"/>
      <c r="Q79" s="207"/>
      <c r="R79" s="207"/>
      <c r="S79" s="207" t="s">
        <v>533</v>
      </c>
      <c r="T79" s="207"/>
      <c r="U79" s="207"/>
      <c r="V79" s="207"/>
      <c r="W79" s="267"/>
      <c r="X79" s="207"/>
      <c r="Y79" s="207"/>
      <c r="Z79" s="267"/>
      <c r="AA79" s="270"/>
      <c r="AB79" s="207"/>
      <c r="AC79" s="207"/>
      <c r="AD79" s="419"/>
      <c r="AE79" s="419"/>
    </row>
    <row r="80" spans="1:31" ht="15.6" x14ac:dyDescent="0.3">
      <c r="A80" s="263">
        <v>73</v>
      </c>
      <c r="B80" s="264">
        <v>73</v>
      </c>
      <c r="C80" s="269">
        <v>44753</v>
      </c>
      <c r="D80" s="266" t="s">
        <v>552</v>
      </c>
      <c r="E80" s="268"/>
      <c r="F80" s="268" t="s">
        <v>533</v>
      </c>
      <c r="G80" s="271"/>
      <c r="H80" s="207"/>
      <c r="I80" s="268"/>
      <c r="J80" s="207"/>
      <c r="K80" s="268"/>
      <c r="L80" s="268"/>
      <c r="M80" s="268" t="s">
        <v>533</v>
      </c>
      <c r="N80" s="268"/>
      <c r="O80" s="207"/>
      <c r="P80" s="268"/>
      <c r="Q80" s="207"/>
      <c r="R80" s="268"/>
      <c r="S80" s="268"/>
      <c r="T80" s="268"/>
      <c r="U80" s="268"/>
      <c r="V80" s="268"/>
      <c r="W80" s="268"/>
      <c r="X80" s="268"/>
      <c r="Y80" s="207"/>
      <c r="Z80" s="207"/>
      <c r="AA80" s="268"/>
      <c r="AB80" s="268"/>
      <c r="AC80" s="268"/>
      <c r="AD80" s="419"/>
      <c r="AE80" s="419"/>
    </row>
    <row r="81" spans="1:31" ht="15.6" x14ac:dyDescent="0.3">
      <c r="A81" s="263">
        <v>74</v>
      </c>
      <c r="B81" s="264">
        <v>74</v>
      </c>
      <c r="C81" s="269">
        <v>44754</v>
      </c>
      <c r="D81" s="266" t="s">
        <v>568</v>
      </c>
      <c r="E81" s="207" t="s">
        <v>533</v>
      </c>
      <c r="F81" s="268"/>
      <c r="G81" s="271"/>
      <c r="H81" s="207"/>
      <c r="I81" s="268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 t="s">
        <v>533</v>
      </c>
      <c r="X81" s="207"/>
      <c r="Y81" s="207"/>
      <c r="Z81" s="207"/>
      <c r="AA81" s="207"/>
      <c r="AB81" s="207"/>
      <c r="AC81" s="207"/>
      <c r="AD81" s="419"/>
      <c r="AE81" s="419"/>
    </row>
    <row r="82" spans="1:31" ht="15.6" x14ac:dyDescent="0.3">
      <c r="A82" s="263">
        <v>75</v>
      </c>
      <c r="B82" s="264">
        <v>75</v>
      </c>
      <c r="C82" s="269">
        <v>44754</v>
      </c>
      <c r="D82" s="266" t="s">
        <v>552</v>
      </c>
      <c r="E82" s="207" t="s">
        <v>533</v>
      </c>
      <c r="F82" s="268"/>
      <c r="G82" s="271"/>
      <c r="H82" s="81"/>
      <c r="I82" s="268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 t="s">
        <v>533</v>
      </c>
      <c r="U82" s="207"/>
      <c r="V82" s="207"/>
      <c r="W82" s="207"/>
      <c r="X82" s="207"/>
      <c r="Y82" s="207"/>
      <c r="Z82" s="207"/>
      <c r="AA82" s="81"/>
      <c r="AB82" s="207"/>
      <c r="AC82" s="207"/>
      <c r="AD82" s="419"/>
      <c r="AE82" s="419"/>
    </row>
    <row r="83" spans="1:31" ht="15.6" x14ac:dyDescent="0.3">
      <c r="A83" s="263">
        <v>76</v>
      </c>
      <c r="B83" s="264">
        <v>76</v>
      </c>
      <c r="C83" s="269">
        <v>44754</v>
      </c>
      <c r="D83" s="266" t="s">
        <v>573</v>
      </c>
      <c r="E83" s="207" t="s">
        <v>533</v>
      </c>
      <c r="F83" s="268"/>
      <c r="G83" s="271"/>
      <c r="H83" s="207"/>
      <c r="I83" s="268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 t="s">
        <v>533</v>
      </c>
      <c r="X83" s="207"/>
      <c r="Y83" s="207"/>
      <c r="Z83" s="207"/>
      <c r="AA83" s="207"/>
      <c r="AB83" s="207"/>
      <c r="AC83" s="207"/>
      <c r="AD83" s="419"/>
      <c r="AE83" s="419"/>
    </row>
    <row r="84" spans="1:31" ht="15.6" x14ac:dyDescent="0.3">
      <c r="A84" s="263">
        <v>77</v>
      </c>
      <c r="B84" s="264">
        <v>77</v>
      </c>
      <c r="C84" s="269">
        <v>44762</v>
      </c>
      <c r="D84" s="266" t="s">
        <v>554</v>
      </c>
      <c r="E84" s="207"/>
      <c r="F84" s="268" t="s">
        <v>533</v>
      </c>
      <c r="G84" s="268"/>
      <c r="H84" s="207"/>
      <c r="I84" s="268"/>
      <c r="J84" s="207"/>
      <c r="K84" s="207"/>
      <c r="L84" s="207"/>
      <c r="M84" s="207"/>
      <c r="N84" s="207"/>
      <c r="O84" s="207"/>
      <c r="P84" s="207"/>
      <c r="Q84" s="207"/>
      <c r="R84" s="207" t="s">
        <v>533</v>
      </c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419"/>
      <c r="AE84" s="419"/>
    </row>
    <row r="85" spans="1:31" ht="15.6" x14ac:dyDescent="0.3">
      <c r="A85" s="263">
        <v>78</v>
      </c>
      <c r="B85" s="264">
        <v>78</v>
      </c>
      <c r="C85" s="269">
        <v>44762</v>
      </c>
      <c r="D85" s="266" t="s">
        <v>574</v>
      </c>
      <c r="E85" s="207" t="s">
        <v>533</v>
      </c>
      <c r="F85" s="267"/>
      <c r="G85" s="267"/>
      <c r="H85" s="81"/>
      <c r="I85" s="268"/>
      <c r="J85" s="207"/>
      <c r="K85" s="267"/>
      <c r="L85" s="207"/>
      <c r="M85" s="207" t="s">
        <v>533</v>
      </c>
      <c r="N85" s="207"/>
      <c r="O85" s="207"/>
      <c r="P85" s="207"/>
      <c r="Q85" s="207"/>
      <c r="R85" s="207"/>
      <c r="S85" s="207"/>
      <c r="T85" s="207"/>
      <c r="U85" s="207"/>
      <c r="V85" s="207"/>
      <c r="W85" s="267"/>
      <c r="X85" s="207"/>
      <c r="Y85" s="207"/>
      <c r="Z85" s="267"/>
      <c r="AA85" s="270"/>
      <c r="AB85" s="207"/>
      <c r="AC85" s="207"/>
      <c r="AD85" s="419"/>
      <c r="AE85" s="419"/>
    </row>
    <row r="86" spans="1:31" ht="15.6" x14ac:dyDescent="0.3">
      <c r="A86" s="263">
        <v>79</v>
      </c>
      <c r="B86" s="264">
        <v>79</v>
      </c>
      <c r="C86" s="269">
        <v>44762</v>
      </c>
      <c r="D86" s="266" t="s">
        <v>568</v>
      </c>
      <c r="E86" s="207" t="s">
        <v>533</v>
      </c>
      <c r="F86" s="268"/>
      <c r="G86" s="271"/>
      <c r="H86" s="207"/>
      <c r="I86" s="268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 t="s">
        <v>533</v>
      </c>
      <c r="X86" s="207"/>
      <c r="Y86" s="207"/>
      <c r="Z86" s="207"/>
      <c r="AA86" s="207"/>
      <c r="AB86" s="207"/>
      <c r="AC86" s="207"/>
      <c r="AD86" s="419"/>
      <c r="AE86" s="419"/>
    </row>
    <row r="87" spans="1:31" ht="15.6" x14ac:dyDescent="0.3">
      <c r="A87" s="263">
        <v>80</v>
      </c>
      <c r="B87" s="264">
        <v>80</v>
      </c>
      <c r="C87" s="269">
        <v>44762</v>
      </c>
      <c r="D87" s="266" t="s">
        <v>568</v>
      </c>
      <c r="E87" s="207" t="s">
        <v>533</v>
      </c>
      <c r="F87" s="268"/>
      <c r="G87" s="271"/>
      <c r="H87" s="207"/>
      <c r="I87" s="268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 t="s">
        <v>533</v>
      </c>
      <c r="V87" s="207"/>
      <c r="W87" s="207"/>
      <c r="X87" s="207"/>
      <c r="Y87" s="207"/>
      <c r="Z87" s="207"/>
      <c r="AA87" s="207"/>
      <c r="AB87" s="207"/>
      <c r="AC87" s="207"/>
      <c r="AD87" s="419"/>
      <c r="AE87" s="419"/>
    </row>
    <row r="88" spans="1:31" ht="15.6" x14ac:dyDescent="0.3">
      <c r="A88" s="263">
        <v>81</v>
      </c>
      <c r="B88" s="264">
        <v>81</v>
      </c>
      <c r="C88" s="269">
        <v>44764</v>
      </c>
      <c r="D88" s="266" t="s">
        <v>575</v>
      </c>
      <c r="E88" s="207" t="s">
        <v>533</v>
      </c>
      <c r="F88" s="268"/>
      <c r="G88" s="271"/>
      <c r="H88" s="207"/>
      <c r="I88" s="268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 t="s">
        <v>533</v>
      </c>
      <c r="X88" s="207"/>
      <c r="Y88" s="207"/>
      <c r="Z88" s="207"/>
      <c r="AA88" s="207"/>
      <c r="AB88" s="207"/>
      <c r="AC88" s="207"/>
      <c r="AD88" s="419"/>
      <c r="AE88" s="419"/>
    </row>
    <row r="89" spans="1:31" ht="15.6" x14ac:dyDescent="0.3">
      <c r="A89" s="263">
        <v>82</v>
      </c>
      <c r="B89" s="264">
        <v>82</v>
      </c>
      <c r="C89" s="269">
        <v>44768</v>
      </c>
      <c r="D89" s="266" t="s">
        <v>576</v>
      </c>
      <c r="E89" s="207" t="s">
        <v>533</v>
      </c>
      <c r="F89" s="268"/>
      <c r="G89" s="271"/>
      <c r="H89" s="207"/>
      <c r="I89" s="268"/>
      <c r="J89" s="207"/>
      <c r="K89" s="207"/>
      <c r="L89" s="207"/>
      <c r="M89" s="207"/>
      <c r="N89" s="207" t="s">
        <v>533</v>
      </c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419"/>
      <c r="AE89" s="419"/>
    </row>
    <row r="90" spans="1:31" ht="15.6" x14ac:dyDescent="0.3">
      <c r="A90" s="263">
        <v>83</v>
      </c>
      <c r="B90" s="264">
        <v>83</v>
      </c>
      <c r="C90" s="269">
        <v>44768</v>
      </c>
      <c r="D90" s="266" t="s">
        <v>540</v>
      </c>
      <c r="E90" s="207" t="s">
        <v>533</v>
      </c>
      <c r="F90" s="268"/>
      <c r="G90" s="271"/>
      <c r="H90" s="207"/>
      <c r="I90" s="268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 t="s">
        <v>533</v>
      </c>
      <c r="X90" s="207"/>
      <c r="Y90" s="207"/>
      <c r="Z90" s="207"/>
      <c r="AA90" s="207"/>
      <c r="AB90" s="207"/>
      <c r="AC90" s="207"/>
      <c r="AD90" s="419"/>
      <c r="AE90" s="419"/>
    </row>
    <row r="91" spans="1:31" ht="15.6" x14ac:dyDescent="0.3">
      <c r="A91" s="263">
        <v>84</v>
      </c>
      <c r="B91" s="264">
        <v>84</v>
      </c>
      <c r="C91" s="269">
        <v>44770</v>
      </c>
      <c r="D91" s="266" t="s">
        <v>532</v>
      </c>
      <c r="E91" s="268"/>
      <c r="F91" s="268" t="s">
        <v>533</v>
      </c>
      <c r="G91" s="271"/>
      <c r="H91" s="207"/>
      <c r="I91" s="268"/>
      <c r="J91" s="207"/>
      <c r="K91" s="268"/>
      <c r="L91" s="268"/>
      <c r="M91" s="268" t="s">
        <v>533</v>
      </c>
      <c r="N91" s="268"/>
      <c r="O91" s="207"/>
      <c r="P91" s="268"/>
      <c r="Q91" s="207"/>
      <c r="R91" s="268"/>
      <c r="S91" s="268"/>
      <c r="T91" s="268"/>
      <c r="U91" s="268"/>
      <c r="V91" s="268"/>
      <c r="W91" s="268"/>
      <c r="X91" s="268"/>
      <c r="Y91" s="207"/>
      <c r="Z91" s="207"/>
      <c r="AA91" s="268"/>
      <c r="AB91" s="268"/>
      <c r="AC91" s="268"/>
      <c r="AD91" s="419"/>
      <c r="AE91" s="419"/>
    </row>
    <row r="92" spans="1:31" ht="15.6" x14ac:dyDescent="0.3">
      <c r="A92" s="263">
        <v>85</v>
      </c>
      <c r="B92" s="264">
        <v>85</v>
      </c>
      <c r="C92" s="269">
        <v>44771</v>
      </c>
      <c r="D92" s="266" t="s">
        <v>569</v>
      </c>
      <c r="E92" s="207" t="s">
        <v>533</v>
      </c>
      <c r="F92" s="268"/>
      <c r="G92" s="271"/>
      <c r="H92" s="81"/>
      <c r="I92" s="268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 t="s">
        <v>533</v>
      </c>
      <c r="U92" s="207"/>
      <c r="V92" s="207"/>
      <c r="W92" s="207"/>
      <c r="X92" s="207"/>
      <c r="Y92" s="207"/>
      <c r="Z92" s="207"/>
      <c r="AA92" s="81"/>
      <c r="AB92" s="207"/>
      <c r="AC92" s="207"/>
      <c r="AD92" s="419"/>
      <c r="AE92" s="419"/>
    </row>
    <row r="93" spans="1:31" ht="15.6" x14ac:dyDescent="0.3">
      <c r="A93" s="263">
        <v>86</v>
      </c>
      <c r="B93" s="264">
        <v>86</v>
      </c>
      <c r="C93" s="269">
        <v>44774</v>
      </c>
      <c r="D93" s="266" t="s">
        <v>577</v>
      </c>
      <c r="E93" s="207" t="s">
        <v>533</v>
      </c>
      <c r="F93" s="268"/>
      <c r="G93" s="271"/>
      <c r="H93" s="207"/>
      <c r="I93" s="268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 t="s">
        <v>533</v>
      </c>
      <c r="X93" s="207"/>
      <c r="Y93" s="207"/>
      <c r="Z93" s="207"/>
      <c r="AA93" s="207"/>
      <c r="AB93" s="207"/>
      <c r="AC93" s="207"/>
      <c r="AD93" s="419"/>
      <c r="AE93" s="419"/>
    </row>
    <row r="94" spans="1:31" ht="15.6" x14ac:dyDescent="0.3">
      <c r="A94" s="263">
        <v>87</v>
      </c>
      <c r="B94" s="264">
        <v>87</v>
      </c>
      <c r="C94" s="269">
        <v>44774</v>
      </c>
      <c r="D94" s="266" t="s">
        <v>562</v>
      </c>
      <c r="E94" s="207" t="s">
        <v>533</v>
      </c>
      <c r="F94" s="268"/>
      <c r="G94" s="271"/>
      <c r="H94" s="207"/>
      <c r="I94" s="268"/>
      <c r="J94" s="207"/>
      <c r="K94" s="207"/>
      <c r="L94" s="207"/>
      <c r="M94" s="207"/>
      <c r="N94" s="207"/>
      <c r="O94" s="207" t="s">
        <v>533</v>
      </c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419"/>
      <c r="AE94" s="419"/>
    </row>
    <row r="95" spans="1:31" ht="15.6" x14ac:dyDescent="0.3">
      <c r="A95" s="263">
        <v>88</v>
      </c>
      <c r="B95" s="264">
        <v>88</v>
      </c>
      <c r="C95" s="269">
        <v>44777</v>
      </c>
      <c r="D95" s="266" t="s">
        <v>559</v>
      </c>
      <c r="E95" s="268"/>
      <c r="F95" s="268" t="s">
        <v>533</v>
      </c>
      <c r="G95" s="271"/>
      <c r="H95" s="207"/>
      <c r="I95" s="268"/>
      <c r="J95" s="207"/>
      <c r="K95" s="268"/>
      <c r="L95" s="268"/>
      <c r="M95" s="268"/>
      <c r="N95" s="268"/>
      <c r="O95" s="207" t="s">
        <v>533</v>
      </c>
      <c r="P95" s="268"/>
      <c r="Q95" s="207"/>
      <c r="R95" s="268"/>
      <c r="S95" s="268"/>
      <c r="T95" s="268"/>
      <c r="U95" s="268"/>
      <c r="V95" s="268"/>
      <c r="W95" s="268"/>
      <c r="X95" s="268"/>
      <c r="Y95" s="207"/>
      <c r="Z95" s="207"/>
      <c r="AA95" s="268"/>
      <c r="AB95" s="268"/>
      <c r="AC95" s="268"/>
      <c r="AD95" s="419"/>
      <c r="AE95" s="419"/>
    </row>
    <row r="96" spans="1:31" ht="15.6" x14ac:dyDescent="0.3">
      <c r="A96" s="263">
        <v>89</v>
      </c>
      <c r="B96" s="264">
        <v>89</v>
      </c>
      <c r="C96" s="269">
        <v>44777</v>
      </c>
      <c r="D96" s="266" t="s">
        <v>547</v>
      </c>
      <c r="E96" s="207" t="s">
        <v>533</v>
      </c>
      <c r="F96" s="268"/>
      <c r="G96" s="271"/>
      <c r="H96" s="207"/>
      <c r="I96" s="268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 t="s">
        <v>533</v>
      </c>
      <c r="X96" s="207"/>
      <c r="Y96" s="207"/>
      <c r="Z96" s="207"/>
      <c r="AA96" s="207"/>
      <c r="AB96" s="207"/>
      <c r="AC96" s="207"/>
      <c r="AD96" s="419"/>
      <c r="AE96" s="419"/>
    </row>
    <row r="97" spans="1:31" ht="15.6" x14ac:dyDescent="0.3">
      <c r="A97" s="263">
        <v>90</v>
      </c>
      <c r="B97" s="264">
        <v>90</v>
      </c>
      <c r="C97" s="269">
        <v>44777</v>
      </c>
      <c r="D97" s="266" t="s">
        <v>553</v>
      </c>
      <c r="E97" s="207" t="s">
        <v>533</v>
      </c>
      <c r="F97" s="268"/>
      <c r="G97" s="271"/>
      <c r="H97" s="207"/>
      <c r="I97" s="268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 t="s">
        <v>533</v>
      </c>
      <c r="V97" s="207"/>
      <c r="W97" s="207"/>
      <c r="X97" s="207"/>
      <c r="Y97" s="207"/>
      <c r="Z97" s="207"/>
      <c r="AA97" s="207"/>
      <c r="AB97" s="207"/>
      <c r="AC97" s="207"/>
      <c r="AD97" s="419"/>
      <c r="AE97" s="419"/>
    </row>
    <row r="98" spans="1:31" ht="15.6" x14ac:dyDescent="0.3">
      <c r="A98" s="263">
        <v>91</v>
      </c>
      <c r="B98" s="264">
        <v>91</v>
      </c>
      <c r="C98" s="269">
        <v>44777</v>
      </c>
      <c r="D98" s="266" t="s">
        <v>565</v>
      </c>
      <c r="E98" s="268"/>
      <c r="F98" s="268" t="s">
        <v>533</v>
      </c>
      <c r="G98" s="271"/>
      <c r="H98" s="207"/>
      <c r="I98" s="268"/>
      <c r="J98" s="207"/>
      <c r="K98" s="268"/>
      <c r="L98" s="268"/>
      <c r="M98" s="268"/>
      <c r="N98" s="268"/>
      <c r="O98" s="207" t="s">
        <v>533</v>
      </c>
      <c r="P98" s="268"/>
      <c r="Q98" s="207"/>
      <c r="R98" s="268"/>
      <c r="S98" s="268"/>
      <c r="T98" s="268"/>
      <c r="U98" s="268"/>
      <c r="V98" s="268"/>
      <c r="W98" s="268"/>
      <c r="X98" s="268"/>
      <c r="Y98" s="207"/>
      <c r="Z98" s="207"/>
      <c r="AA98" s="268"/>
      <c r="AB98" s="268"/>
      <c r="AC98" s="268"/>
      <c r="AD98" s="419"/>
      <c r="AE98" s="419"/>
    </row>
    <row r="99" spans="1:31" ht="15.6" x14ac:dyDescent="0.3">
      <c r="A99" s="263">
        <v>92</v>
      </c>
      <c r="B99" s="264">
        <v>92</v>
      </c>
      <c r="C99" s="269">
        <v>44783</v>
      </c>
      <c r="D99" s="266" t="s">
        <v>578</v>
      </c>
      <c r="E99" s="207" t="s">
        <v>533</v>
      </c>
      <c r="F99" s="268"/>
      <c r="G99" s="271"/>
      <c r="H99" s="207"/>
      <c r="I99" s="268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 t="s">
        <v>533</v>
      </c>
      <c r="X99" s="207"/>
      <c r="Y99" s="207"/>
      <c r="Z99" s="207"/>
      <c r="AA99" s="207"/>
      <c r="AB99" s="207"/>
      <c r="AC99" s="207"/>
      <c r="AD99" s="419"/>
      <c r="AE99" s="419"/>
    </row>
    <row r="100" spans="1:31" ht="15.6" x14ac:dyDescent="0.3">
      <c r="A100" s="263">
        <v>93</v>
      </c>
      <c r="B100" s="264">
        <v>93</v>
      </c>
      <c r="C100" s="269">
        <v>44783</v>
      </c>
      <c r="D100" s="266" t="s">
        <v>572</v>
      </c>
      <c r="E100" s="207" t="s">
        <v>533</v>
      </c>
      <c r="F100" s="268"/>
      <c r="G100" s="271"/>
      <c r="H100" s="207"/>
      <c r="I100" s="268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 t="s">
        <v>533</v>
      </c>
      <c r="X100" s="207"/>
      <c r="Y100" s="207"/>
      <c r="Z100" s="207"/>
      <c r="AA100" s="207"/>
      <c r="AB100" s="207"/>
      <c r="AC100" s="207"/>
      <c r="AD100" s="419"/>
      <c r="AE100" s="419"/>
    </row>
    <row r="101" spans="1:31" ht="15.6" x14ac:dyDescent="0.3">
      <c r="A101" s="263">
        <v>94</v>
      </c>
      <c r="B101" s="264">
        <v>94</v>
      </c>
      <c r="C101" s="269">
        <v>44785</v>
      </c>
      <c r="D101" s="266" t="s">
        <v>579</v>
      </c>
      <c r="E101" s="207" t="s">
        <v>533</v>
      </c>
      <c r="F101" s="267"/>
      <c r="G101" s="267"/>
      <c r="H101" s="81"/>
      <c r="I101" s="268"/>
      <c r="J101" s="207"/>
      <c r="K101" s="267"/>
      <c r="L101" s="207"/>
      <c r="M101" s="207"/>
      <c r="N101" s="207"/>
      <c r="O101" s="207"/>
      <c r="P101" s="207"/>
      <c r="Q101" s="207"/>
      <c r="R101" s="207"/>
      <c r="S101" s="207" t="s">
        <v>533</v>
      </c>
      <c r="T101" s="207"/>
      <c r="U101" s="207"/>
      <c r="V101" s="207"/>
      <c r="W101" s="267"/>
      <c r="X101" s="207"/>
      <c r="Y101" s="207"/>
      <c r="Z101" s="267"/>
      <c r="AA101" s="270"/>
      <c r="AB101" s="207"/>
      <c r="AC101" s="207"/>
      <c r="AD101" s="419"/>
      <c r="AE101" s="419"/>
    </row>
    <row r="102" spans="1:31" ht="15.6" x14ac:dyDescent="0.3">
      <c r="A102" s="263">
        <v>95</v>
      </c>
      <c r="B102" s="264">
        <v>95</v>
      </c>
      <c r="C102" s="269">
        <v>44785</v>
      </c>
      <c r="D102" s="266" t="s">
        <v>558</v>
      </c>
      <c r="E102" s="271" t="s">
        <v>533</v>
      </c>
      <c r="F102" s="275"/>
      <c r="G102" s="271"/>
      <c r="H102" s="271"/>
      <c r="I102" s="275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 t="s">
        <v>533</v>
      </c>
      <c r="X102" s="271"/>
      <c r="Y102" s="271"/>
      <c r="Z102" s="271"/>
      <c r="AA102" s="271"/>
      <c r="AB102" s="271"/>
      <c r="AC102" s="271"/>
      <c r="AD102" s="419"/>
      <c r="AE102" s="419"/>
    </row>
    <row r="103" spans="1:31" ht="15.6" x14ac:dyDescent="0.3">
      <c r="A103" s="263">
        <v>96</v>
      </c>
      <c r="B103" s="264">
        <v>96</v>
      </c>
      <c r="C103" s="269">
        <v>44789</v>
      </c>
      <c r="D103" s="266" t="s">
        <v>568</v>
      </c>
      <c r="E103" s="271" t="s">
        <v>533</v>
      </c>
      <c r="F103" s="275"/>
      <c r="G103" s="271"/>
      <c r="H103" s="271"/>
      <c r="I103" s="275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 t="s">
        <v>533</v>
      </c>
      <c r="X103" s="271"/>
      <c r="Y103" s="271"/>
      <c r="Z103" s="271"/>
      <c r="AA103" s="271"/>
      <c r="AB103" s="271"/>
      <c r="AC103" s="271"/>
      <c r="AD103" s="419"/>
      <c r="AE103" s="419"/>
    </row>
    <row r="104" spans="1:31" ht="15.6" x14ac:dyDescent="0.3">
      <c r="A104" s="263">
        <v>97</v>
      </c>
      <c r="B104" s="264">
        <v>97</v>
      </c>
      <c r="C104" s="269">
        <v>44789</v>
      </c>
      <c r="D104" s="266" t="s">
        <v>572</v>
      </c>
      <c r="E104" s="271" t="s">
        <v>533</v>
      </c>
      <c r="F104" s="275"/>
      <c r="G104" s="271"/>
      <c r="H104" s="271"/>
      <c r="I104" s="275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 t="s">
        <v>533</v>
      </c>
      <c r="X104" s="271"/>
      <c r="Y104" s="271"/>
      <c r="Z104" s="271"/>
      <c r="AA104" s="271"/>
      <c r="AB104" s="271"/>
      <c r="AC104" s="271"/>
      <c r="AD104" s="419"/>
      <c r="AE104" s="419"/>
    </row>
    <row r="105" spans="1:31" ht="15.6" x14ac:dyDescent="0.3">
      <c r="A105" s="263">
        <v>98</v>
      </c>
      <c r="B105" s="264">
        <v>98</v>
      </c>
      <c r="C105" s="269">
        <v>44792</v>
      </c>
      <c r="D105" s="266" t="s">
        <v>580</v>
      </c>
      <c r="E105" s="271" t="s">
        <v>533</v>
      </c>
      <c r="F105" s="275"/>
      <c r="G105" s="271"/>
      <c r="H105" s="271"/>
      <c r="I105" s="275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 t="s">
        <v>533</v>
      </c>
      <c r="V105" s="271"/>
      <c r="W105" s="271"/>
      <c r="X105" s="271"/>
      <c r="Y105" s="271"/>
      <c r="Z105" s="271"/>
      <c r="AA105" s="271"/>
      <c r="AB105" s="271"/>
      <c r="AC105" s="271"/>
      <c r="AD105" s="419"/>
      <c r="AE105" s="419"/>
    </row>
    <row r="106" spans="1:31" ht="15.6" x14ac:dyDescent="0.3">
      <c r="A106" s="263">
        <v>99</v>
      </c>
      <c r="B106" s="264">
        <v>99</v>
      </c>
      <c r="C106" s="269">
        <v>44792</v>
      </c>
      <c r="D106" s="266" t="s">
        <v>539</v>
      </c>
      <c r="E106" s="271" t="s">
        <v>533</v>
      </c>
      <c r="F106" s="275"/>
      <c r="G106" s="271"/>
      <c r="H106" s="271"/>
      <c r="I106" s="275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 t="s">
        <v>533</v>
      </c>
      <c r="X106" s="271"/>
      <c r="Y106" s="271"/>
      <c r="Z106" s="271"/>
      <c r="AA106" s="271"/>
      <c r="AB106" s="271"/>
      <c r="AC106" s="271"/>
      <c r="AD106" s="419"/>
      <c r="AE106" s="419"/>
    </row>
    <row r="107" spans="1:31" ht="15.6" x14ac:dyDescent="0.3">
      <c r="A107" s="263">
        <v>100</v>
      </c>
      <c r="B107" s="264">
        <v>100</v>
      </c>
      <c r="C107" s="269">
        <v>44794</v>
      </c>
      <c r="D107" s="266" t="s">
        <v>535</v>
      </c>
      <c r="E107" s="81" t="s">
        <v>533</v>
      </c>
      <c r="F107" s="267"/>
      <c r="G107" s="267"/>
      <c r="H107" s="81"/>
      <c r="I107" s="268"/>
      <c r="J107" s="267"/>
      <c r="K107" s="267"/>
      <c r="L107" s="81"/>
      <c r="M107" s="81"/>
      <c r="N107" s="81"/>
      <c r="O107" s="81"/>
      <c r="P107" s="81"/>
      <c r="Q107" s="81" t="s">
        <v>533</v>
      </c>
      <c r="R107" s="81"/>
      <c r="S107" s="81"/>
      <c r="T107" s="81"/>
      <c r="U107" s="81"/>
      <c r="V107" s="81"/>
      <c r="W107" s="267"/>
      <c r="X107" s="81"/>
      <c r="Y107" s="81"/>
      <c r="Z107" s="267"/>
      <c r="AA107" s="81"/>
      <c r="AB107" s="81"/>
      <c r="AC107" s="81"/>
      <c r="AD107" s="419"/>
      <c r="AE107" s="419"/>
    </row>
    <row r="108" spans="1:31" ht="15.6" x14ac:dyDescent="0.3">
      <c r="A108" s="263">
        <v>101</v>
      </c>
      <c r="B108" s="264">
        <v>101</v>
      </c>
      <c r="C108" s="269">
        <v>44795</v>
      </c>
      <c r="D108" s="266" t="s">
        <v>540</v>
      </c>
      <c r="E108" s="271" t="s">
        <v>533</v>
      </c>
      <c r="F108" s="267"/>
      <c r="G108" s="267"/>
      <c r="H108" s="262"/>
      <c r="I108" s="275"/>
      <c r="J108" s="271"/>
      <c r="K108" s="267"/>
      <c r="L108" s="271"/>
      <c r="M108" s="271" t="s">
        <v>533</v>
      </c>
      <c r="N108" s="271"/>
      <c r="O108" s="271"/>
      <c r="P108" s="271"/>
      <c r="Q108" s="271"/>
      <c r="R108" s="271"/>
      <c r="S108" s="271"/>
      <c r="T108" s="271"/>
      <c r="U108" s="271"/>
      <c r="V108" s="271"/>
      <c r="W108" s="267"/>
      <c r="X108" s="271"/>
      <c r="Y108" s="271"/>
      <c r="Z108" s="267"/>
      <c r="AA108" s="276"/>
      <c r="AB108" s="271"/>
      <c r="AC108" s="271"/>
      <c r="AD108" s="419"/>
      <c r="AE108" s="419"/>
    </row>
    <row r="109" spans="1:31" ht="15.6" x14ac:dyDescent="0.3">
      <c r="A109" s="263">
        <v>102</v>
      </c>
      <c r="B109" s="264">
        <v>102</v>
      </c>
      <c r="C109" s="269">
        <v>44795</v>
      </c>
      <c r="D109" s="266" t="s">
        <v>536</v>
      </c>
      <c r="E109" s="271" t="s">
        <v>533</v>
      </c>
      <c r="F109" s="275"/>
      <c r="G109" s="271"/>
      <c r="H109" s="271"/>
      <c r="I109" s="275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 t="s">
        <v>533</v>
      </c>
      <c r="X109" s="271"/>
      <c r="Y109" s="271"/>
      <c r="Z109" s="271"/>
      <c r="AA109" s="271"/>
      <c r="AB109" s="271"/>
      <c r="AC109" s="271"/>
      <c r="AD109" s="419"/>
      <c r="AE109" s="419"/>
    </row>
    <row r="110" spans="1:31" ht="15.6" x14ac:dyDescent="0.3">
      <c r="A110" s="263">
        <v>103</v>
      </c>
      <c r="B110" s="264">
        <v>103</v>
      </c>
      <c r="C110" s="269">
        <v>44795</v>
      </c>
      <c r="D110" s="266" t="s">
        <v>549</v>
      </c>
      <c r="E110" s="271" t="s">
        <v>533</v>
      </c>
      <c r="F110" s="275"/>
      <c r="G110" s="271"/>
      <c r="H110" s="271"/>
      <c r="I110" s="275"/>
      <c r="J110" s="271"/>
      <c r="K110" s="271"/>
      <c r="L110" s="271"/>
      <c r="M110" s="271"/>
      <c r="N110" s="271" t="s">
        <v>533</v>
      </c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419"/>
      <c r="AE110" s="419"/>
    </row>
    <row r="111" spans="1:31" ht="15.6" x14ac:dyDescent="0.3">
      <c r="A111" s="263">
        <v>104</v>
      </c>
      <c r="B111" s="264">
        <v>104</v>
      </c>
      <c r="C111" s="269">
        <v>44796</v>
      </c>
      <c r="D111" s="266" t="s">
        <v>579</v>
      </c>
      <c r="E111" s="271" t="s">
        <v>533</v>
      </c>
      <c r="F111" s="275"/>
      <c r="G111" s="271"/>
      <c r="H111" s="271"/>
      <c r="I111" s="275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 t="s">
        <v>533</v>
      </c>
      <c r="X111" s="271"/>
      <c r="Y111" s="271"/>
      <c r="Z111" s="271"/>
      <c r="AA111" s="271"/>
      <c r="AB111" s="271"/>
      <c r="AC111" s="271"/>
      <c r="AD111" s="419"/>
      <c r="AE111" s="419"/>
    </row>
    <row r="112" spans="1:31" ht="15.6" x14ac:dyDescent="0.3">
      <c r="A112" s="263">
        <v>105</v>
      </c>
      <c r="B112" s="264">
        <v>105</v>
      </c>
      <c r="C112" s="269">
        <v>44803</v>
      </c>
      <c r="D112" s="266" t="s">
        <v>581</v>
      </c>
      <c r="E112" s="271" t="s">
        <v>533</v>
      </c>
      <c r="F112" s="275"/>
      <c r="G112" s="271"/>
      <c r="H112" s="271"/>
      <c r="I112" s="275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 t="s">
        <v>533</v>
      </c>
      <c r="X112" s="271"/>
      <c r="Y112" s="271"/>
      <c r="Z112" s="271"/>
      <c r="AA112" s="271"/>
      <c r="AB112" s="271"/>
      <c r="AC112" s="271"/>
      <c r="AD112" s="419"/>
      <c r="AE112" s="419"/>
    </row>
    <row r="113" spans="1:31" ht="15.6" x14ac:dyDescent="0.3">
      <c r="A113" s="263">
        <v>106</v>
      </c>
      <c r="B113" s="264">
        <v>106</v>
      </c>
      <c r="C113" s="269">
        <v>44804</v>
      </c>
      <c r="D113" s="266" t="s">
        <v>582</v>
      </c>
      <c r="E113" s="271" t="s">
        <v>533</v>
      </c>
      <c r="F113" s="267"/>
      <c r="G113" s="267"/>
      <c r="H113" s="262"/>
      <c r="I113" s="275"/>
      <c r="J113" s="271"/>
      <c r="K113" s="267"/>
      <c r="L113" s="271"/>
      <c r="M113" s="271" t="s">
        <v>533</v>
      </c>
      <c r="N113" s="271"/>
      <c r="O113" s="271"/>
      <c r="P113" s="271"/>
      <c r="Q113" s="271"/>
      <c r="R113" s="271"/>
      <c r="S113" s="271"/>
      <c r="T113" s="271"/>
      <c r="U113" s="271"/>
      <c r="V113" s="271"/>
      <c r="W113" s="267"/>
      <c r="X113" s="271"/>
      <c r="Y113" s="271"/>
      <c r="Z113" s="267"/>
      <c r="AA113" s="276"/>
      <c r="AB113" s="271"/>
      <c r="AC113" s="271"/>
      <c r="AD113" s="419"/>
      <c r="AE113" s="419"/>
    </row>
    <row r="114" spans="1:31" ht="15.6" x14ac:dyDescent="0.3">
      <c r="A114" s="263">
        <v>107</v>
      </c>
      <c r="B114" s="264">
        <v>107</v>
      </c>
      <c r="C114" s="269">
        <v>44809</v>
      </c>
      <c r="D114" s="266" t="s">
        <v>580</v>
      </c>
      <c r="E114" s="271" t="s">
        <v>533</v>
      </c>
      <c r="F114" s="275"/>
      <c r="G114" s="271"/>
      <c r="H114" s="271"/>
      <c r="I114" s="275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 t="s">
        <v>533</v>
      </c>
      <c r="X114" s="271"/>
      <c r="Y114" s="271"/>
      <c r="Z114" s="271"/>
      <c r="AA114" s="271"/>
      <c r="AB114" s="271"/>
      <c r="AC114" s="271"/>
      <c r="AD114" s="419"/>
      <c r="AE114" s="419"/>
    </row>
    <row r="115" spans="1:31" ht="15.6" x14ac:dyDescent="0.3">
      <c r="A115" s="263">
        <v>108</v>
      </c>
      <c r="B115" s="264">
        <v>108</v>
      </c>
      <c r="C115" s="269">
        <v>44809</v>
      </c>
      <c r="D115" s="266" t="s">
        <v>549</v>
      </c>
      <c r="E115" s="271" t="s">
        <v>533</v>
      </c>
      <c r="F115" s="275"/>
      <c r="G115" s="271"/>
      <c r="H115" s="271"/>
      <c r="I115" s="275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 t="s">
        <v>533</v>
      </c>
      <c r="Z115" s="271"/>
      <c r="AA115" s="271"/>
      <c r="AB115" s="271"/>
      <c r="AC115" s="271"/>
      <c r="AD115" s="419"/>
      <c r="AE115" s="419"/>
    </row>
    <row r="116" spans="1:31" ht="15.6" x14ac:dyDescent="0.3">
      <c r="A116" s="263">
        <v>109</v>
      </c>
      <c r="B116" s="264">
        <v>109</v>
      </c>
      <c r="C116" s="269">
        <v>44812</v>
      </c>
      <c r="D116" s="266" t="s">
        <v>550</v>
      </c>
      <c r="E116" s="271" t="s">
        <v>533</v>
      </c>
      <c r="F116" s="275"/>
      <c r="G116" s="271"/>
      <c r="H116" s="271"/>
      <c r="I116" s="275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 t="s">
        <v>533</v>
      </c>
      <c r="X116" s="271"/>
      <c r="Y116" s="271"/>
      <c r="Z116" s="271"/>
      <c r="AA116" s="271"/>
      <c r="AB116" s="271"/>
      <c r="AC116" s="271"/>
      <c r="AD116" s="419"/>
      <c r="AE116" s="419"/>
    </row>
    <row r="117" spans="1:31" ht="15.6" x14ac:dyDescent="0.3">
      <c r="A117" s="263">
        <v>110</v>
      </c>
      <c r="B117" s="264">
        <v>110</v>
      </c>
      <c r="C117" s="269">
        <v>44813</v>
      </c>
      <c r="D117" s="266" t="s">
        <v>572</v>
      </c>
      <c r="E117" s="271" t="s">
        <v>533</v>
      </c>
      <c r="F117" s="267"/>
      <c r="G117" s="267"/>
      <c r="H117" s="262"/>
      <c r="I117" s="275"/>
      <c r="J117" s="271"/>
      <c r="K117" s="267"/>
      <c r="L117" s="271"/>
      <c r="M117" s="271" t="s">
        <v>533</v>
      </c>
      <c r="N117" s="271"/>
      <c r="O117" s="271"/>
      <c r="P117" s="271"/>
      <c r="Q117" s="271"/>
      <c r="R117" s="271"/>
      <c r="S117" s="271"/>
      <c r="T117" s="271"/>
      <c r="U117" s="271"/>
      <c r="V117" s="271"/>
      <c r="W117" s="267"/>
      <c r="X117" s="271"/>
      <c r="Y117" s="271"/>
      <c r="Z117" s="267"/>
      <c r="AA117" s="276"/>
      <c r="AB117" s="271"/>
      <c r="AC117" s="271"/>
      <c r="AD117" s="419"/>
      <c r="AE117" s="419"/>
    </row>
    <row r="118" spans="1:31" ht="15.6" x14ac:dyDescent="0.3">
      <c r="A118" s="263">
        <v>111</v>
      </c>
      <c r="B118" s="264">
        <v>111</v>
      </c>
      <c r="C118" s="269">
        <v>44816</v>
      </c>
      <c r="D118" s="266" t="s">
        <v>572</v>
      </c>
      <c r="E118" s="271" t="s">
        <v>533</v>
      </c>
      <c r="F118" s="275"/>
      <c r="G118" s="271"/>
      <c r="H118" s="271"/>
      <c r="I118" s="275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  <c r="V118" s="271"/>
      <c r="W118" s="271" t="s">
        <v>533</v>
      </c>
      <c r="X118" s="271"/>
      <c r="Y118" s="271"/>
      <c r="Z118" s="271"/>
      <c r="AA118" s="271"/>
      <c r="AB118" s="271"/>
      <c r="AC118" s="271"/>
      <c r="AD118" s="419"/>
      <c r="AE118" s="419"/>
    </row>
    <row r="119" spans="1:31" ht="15.6" x14ac:dyDescent="0.3">
      <c r="A119" s="263">
        <v>112</v>
      </c>
      <c r="B119" s="264">
        <v>112</v>
      </c>
      <c r="C119" s="269">
        <v>44817</v>
      </c>
      <c r="D119" s="266" t="s">
        <v>544</v>
      </c>
      <c r="E119" s="271"/>
      <c r="F119" s="275" t="s">
        <v>533</v>
      </c>
      <c r="G119" s="275"/>
      <c r="H119" s="271"/>
      <c r="I119" s="275"/>
      <c r="J119" s="271"/>
      <c r="K119" s="271"/>
      <c r="L119" s="271"/>
      <c r="M119" s="271"/>
      <c r="N119" s="271"/>
      <c r="O119" s="271"/>
      <c r="P119" s="271"/>
      <c r="Q119" s="271"/>
      <c r="R119" s="271" t="s">
        <v>533</v>
      </c>
      <c r="S119" s="27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419"/>
      <c r="AE119" s="419"/>
    </row>
    <row r="120" spans="1:31" ht="15.6" x14ac:dyDescent="0.3">
      <c r="A120" s="263">
        <v>113</v>
      </c>
      <c r="B120" s="264">
        <v>113</v>
      </c>
      <c r="C120" s="269">
        <v>44819</v>
      </c>
      <c r="D120" s="266" t="s">
        <v>583</v>
      </c>
      <c r="E120" s="271" t="s">
        <v>533</v>
      </c>
      <c r="F120" s="275"/>
      <c r="G120" s="271"/>
      <c r="H120" s="271"/>
      <c r="I120" s="275"/>
      <c r="J120" s="271"/>
      <c r="K120" s="271"/>
      <c r="L120" s="271"/>
      <c r="M120" s="271"/>
      <c r="N120" s="271"/>
      <c r="O120" s="271" t="s">
        <v>533</v>
      </c>
      <c r="P120" s="271"/>
      <c r="Q120" s="271"/>
      <c r="R120" s="271"/>
      <c r="S120" s="271"/>
      <c r="T120" s="271"/>
      <c r="U120" s="271"/>
      <c r="V120" s="271"/>
      <c r="W120" s="271"/>
      <c r="X120" s="271"/>
      <c r="Y120" s="271"/>
      <c r="Z120" s="271"/>
      <c r="AA120" s="271"/>
      <c r="AB120" s="271"/>
      <c r="AC120" s="271"/>
      <c r="AD120" s="419"/>
      <c r="AE120" s="419"/>
    </row>
    <row r="121" spans="1:31" ht="15.6" x14ac:dyDescent="0.3">
      <c r="A121" s="263">
        <v>114</v>
      </c>
      <c r="B121" s="264">
        <v>114</v>
      </c>
      <c r="C121" s="269">
        <v>44820</v>
      </c>
      <c r="D121" s="266" t="s">
        <v>532</v>
      </c>
      <c r="E121" s="275"/>
      <c r="F121" s="275" t="s">
        <v>533</v>
      </c>
      <c r="G121" s="271"/>
      <c r="H121" s="271"/>
      <c r="I121" s="275"/>
      <c r="J121" s="271"/>
      <c r="K121" s="275"/>
      <c r="L121" s="275"/>
      <c r="M121" s="275" t="s">
        <v>533</v>
      </c>
      <c r="N121" s="275"/>
      <c r="O121" s="271"/>
      <c r="P121" s="275"/>
      <c r="Q121" s="271"/>
      <c r="R121" s="275"/>
      <c r="S121" s="275"/>
      <c r="T121" s="275"/>
      <c r="U121" s="275"/>
      <c r="V121" s="275"/>
      <c r="W121" s="275"/>
      <c r="X121" s="275"/>
      <c r="Y121" s="271"/>
      <c r="Z121" s="271"/>
      <c r="AA121" s="275"/>
      <c r="AB121" s="275"/>
      <c r="AC121" s="275"/>
      <c r="AD121" s="419"/>
      <c r="AE121" s="419"/>
    </row>
    <row r="122" spans="1:31" ht="15.6" x14ac:dyDescent="0.3">
      <c r="A122" s="263">
        <v>115</v>
      </c>
      <c r="B122" s="264">
        <v>115</v>
      </c>
      <c r="C122" s="269">
        <v>44824</v>
      </c>
      <c r="D122" s="266" t="s">
        <v>557</v>
      </c>
      <c r="E122" s="271" t="s">
        <v>533</v>
      </c>
      <c r="F122" s="275"/>
      <c r="G122" s="271"/>
      <c r="H122" s="271"/>
      <c r="I122" s="275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  <c r="V122" s="271"/>
      <c r="W122" s="271" t="s">
        <v>533</v>
      </c>
      <c r="X122" s="271"/>
      <c r="Y122" s="271"/>
      <c r="Z122" s="271"/>
      <c r="AA122" s="271"/>
      <c r="AB122" s="271"/>
      <c r="AC122" s="271"/>
      <c r="AD122" s="419"/>
      <c r="AE122" s="419"/>
    </row>
    <row r="123" spans="1:31" ht="15.6" x14ac:dyDescent="0.3">
      <c r="A123" s="263">
        <v>116</v>
      </c>
      <c r="B123" s="264">
        <v>116</v>
      </c>
      <c r="C123" s="269">
        <v>44825</v>
      </c>
      <c r="D123" s="266" t="s">
        <v>560</v>
      </c>
      <c r="E123" s="275"/>
      <c r="F123" s="275" t="s">
        <v>533</v>
      </c>
      <c r="G123" s="271"/>
      <c r="H123" s="271"/>
      <c r="I123" s="275"/>
      <c r="J123" s="271"/>
      <c r="K123" s="275"/>
      <c r="L123" s="275"/>
      <c r="M123" s="275" t="s">
        <v>533</v>
      </c>
      <c r="N123" s="275"/>
      <c r="O123" s="271"/>
      <c r="P123" s="275"/>
      <c r="Q123" s="271"/>
      <c r="R123" s="275"/>
      <c r="S123" s="275"/>
      <c r="T123" s="275"/>
      <c r="U123" s="275"/>
      <c r="V123" s="275"/>
      <c r="W123" s="275"/>
      <c r="X123" s="275"/>
      <c r="Y123" s="271"/>
      <c r="Z123" s="271"/>
      <c r="AA123" s="275"/>
      <c r="AB123" s="275"/>
      <c r="AC123" s="275"/>
      <c r="AD123" s="206"/>
      <c r="AE123" s="206"/>
    </row>
    <row r="124" spans="1:31" ht="15.6" x14ac:dyDescent="0.3">
      <c r="A124" s="263">
        <v>117</v>
      </c>
      <c r="B124" s="264">
        <v>117</v>
      </c>
      <c r="C124" s="269">
        <v>44825</v>
      </c>
      <c r="D124" s="273" t="s">
        <v>572</v>
      </c>
      <c r="E124" s="275"/>
      <c r="F124" s="275" t="s">
        <v>533</v>
      </c>
      <c r="G124" s="271"/>
      <c r="H124" s="271"/>
      <c r="I124" s="275"/>
      <c r="J124" s="271"/>
      <c r="K124" s="275"/>
      <c r="L124" s="275"/>
      <c r="M124" s="275"/>
      <c r="N124" s="275"/>
      <c r="O124" s="271" t="s">
        <v>533</v>
      </c>
      <c r="P124" s="275"/>
      <c r="Q124" s="271"/>
      <c r="R124" s="275"/>
      <c r="S124" s="275"/>
      <c r="T124" s="275"/>
      <c r="U124" s="275"/>
      <c r="V124" s="275"/>
      <c r="W124" s="275"/>
      <c r="X124" s="275"/>
      <c r="Y124" s="271"/>
      <c r="Z124" s="271"/>
      <c r="AA124" s="275"/>
      <c r="AB124" s="275"/>
      <c r="AC124" s="275"/>
      <c r="AD124" s="206"/>
      <c r="AE124" s="206"/>
    </row>
    <row r="125" spans="1:31" ht="15.6" x14ac:dyDescent="0.3">
      <c r="A125" s="263">
        <v>118</v>
      </c>
      <c r="B125" s="264">
        <v>118</v>
      </c>
      <c r="C125" s="269">
        <v>44830</v>
      </c>
      <c r="D125" s="273" t="s">
        <v>584</v>
      </c>
      <c r="E125" s="275"/>
      <c r="F125" s="275"/>
      <c r="G125" s="271"/>
      <c r="H125" s="271" t="s">
        <v>533</v>
      </c>
      <c r="I125" s="275"/>
      <c r="J125" s="271" t="s">
        <v>533</v>
      </c>
      <c r="K125" s="275"/>
      <c r="L125" s="275"/>
      <c r="M125" s="275"/>
      <c r="N125" s="275"/>
      <c r="O125" s="271"/>
      <c r="P125" s="275"/>
      <c r="Q125" s="271"/>
      <c r="R125" s="275"/>
      <c r="S125" s="275"/>
      <c r="T125" s="275"/>
      <c r="U125" s="275"/>
      <c r="V125" s="275"/>
      <c r="W125" s="275"/>
      <c r="X125" s="275"/>
      <c r="Y125" s="271"/>
      <c r="Z125" s="271"/>
      <c r="AA125" s="275"/>
      <c r="AB125" s="275"/>
      <c r="AC125" s="275"/>
      <c r="AD125" s="206"/>
      <c r="AE125" s="206"/>
    </row>
    <row r="126" spans="1:31" ht="15.6" x14ac:dyDescent="0.3">
      <c r="A126" s="263">
        <v>119</v>
      </c>
      <c r="B126" s="264">
        <v>119</v>
      </c>
      <c r="C126" s="269">
        <v>44830</v>
      </c>
      <c r="D126" s="273" t="s">
        <v>549</v>
      </c>
      <c r="E126" s="271" t="s">
        <v>533</v>
      </c>
      <c r="F126" s="275"/>
      <c r="G126" s="271"/>
      <c r="H126" s="271"/>
      <c r="I126" s="275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 t="s">
        <v>533</v>
      </c>
      <c r="X126" s="271"/>
      <c r="Y126" s="271"/>
      <c r="Z126" s="271"/>
      <c r="AA126" s="271"/>
      <c r="AB126" s="271"/>
      <c r="AC126" s="271"/>
      <c r="AD126" s="206"/>
      <c r="AE126" s="206"/>
    </row>
    <row r="127" spans="1:31" ht="15.6" x14ac:dyDescent="0.3">
      <c r="A127" s="263">
        <v>120</v>
      </c>
      <c r="B127" s="264">
        <v>120</v>
      </c>
      <c r="C127" s="269">
        <v>44830</v>
      </c>
      <c r="D127" s="273" t="s">
        <v>573</v>
      </c>
      <c r="E127" s="275"/>
      <c r="F127" s="275" t="s">
        <v>533</v>
      </c>
      <c r="G127" s="271"/>
      <c r="H127" s="271"/>
      <c r="I127" s="275"/>
      <c r="J127" s="271"/>
      <c r="K127" s="275"/>
      <c r="L127" s="275"/>
      <c r="M127" s="275" t="s">
        <v>533</v>
      </c>
      <c r="N127" s="275"/>
      <c r="O127" s="271"/>
      <c r="P127" s="275"/>
      <c r="Q127" s="271"/>
      <c r="R127" s="275"/>
      <c r="S127" s="275"/>
      <c r="T127" s="275"/>
      <c r="U127" s="275"/>
      <c r="V127" s="275"/>
      <c r="W127" s="275"/>
      <c r="X127" s="275"/>
      <c r="Y127" s="271"/>
      <c r="Z127" s="271"/>
      <c r="AA127" s="275"/>
      <c r="AB127" s="275"/>
      <c r="AC127" s="275"/>
      <c r="AD127" s="206"/>
      <c r="AE127" s="206"/>
    </row>
    <row r="128" spans="1:31" ht="15.6" x14ac:dyDescent="0.3">
      <c r="A128" s="263">
        <v>121</v>
      </c>
      <c r="B128" s="264">
        <v>121</v>
      </c>
      <c r="C128" s="269">
        <v>44832</v>
      </c>
      <c r="D128" s="273" t="s">
        <v>567</v>
      </c>
      <c r="E128" s="275"/>
      <c r="F128" s="275" t="s">
        <v>533</v>
      </c>
      <c r="G128" s="271"/>
      <c r="H128" s="271"/>
      <c r="I128" s="275"/>
      <c r="J128" s="271"/>
      <c r="K128" s="275"/>
      <c r="L128" s="275"/>
      <c r="M128" s="275"/>
      <c r="N128" s="275"/>
      <c r="O128" s="271" t="s">
        <v>533</v>
      </c>
      <c r="P128" s="275"/>
      <c r="Q128" s="271"/>
      <c r="R128" s="275"/>
      <c r="S128" s="275"/>
      <c r="T128" s="275"/>
      <c r="U128" s="275"/>
      <c r="V128" s="275"/>
      <c r="W128" s="275"/>
      <c r="X128" s="275"/>
      <c r="Y128" s="271"/>
      <c r="Z128" s="271"/>
      <c r="AA128" s="275"/>
      <c r="AB128" s="275"/>
      <c r="AC128" s="275"/>
      <c r="AD128" s="206"/>
      <c r="AE128" s="206"/>
    </row>
    <row r="129" spans="1:31" ht="15.6" x14ac:dyDescent="0.3">
      <c r="A129" s="263">
        <v>122</v>
      </c>
      <c r="B129" s="264">
        <v>122</v>
      </c>
      <c r="C129" s="269">
        <v>44834</v>
      </c>
      <c r="D129" s="273" t="s">
        <v>549</v>
      </c>
      <c r="E129" s="271" t="s">
        <v>533</v>
      </c>
      <c r="F129" s="275"/>
      <c r="G129" s="271"/>
      <c r="H129" s="271"/>
      <c r="I129" s="275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 t="s">
        <v>533</v>
      </c>
      <c r="X129" s="271"/>
      <c r="Y129" s="271"/>
      <c r="Z129" s="271"/>
      <c r="AA129" s="271"/>
      <c r="AB129" s="271"/>
      <c r="AC129" s="271"/>
      <c r="AD129" s="206"/>
      <c r="AE129" s="206"/>
    </row>
    <row r="130" spans="1:31" ht="15.6" x14ac:dyDescent="0.3">
      <c r="A130" s="263">
        <v>123</v>
      </c>
      <c r="B130" s="264">
        <v>123</v>
      </c>
      <c r="C130" s="269">
        <v>44834</v>
      </c>
      <c r="D130" s="273" t="s">
        <v>585</v>
      </c>
      <c r="E130" s="275"/>
      <c r="F130" s="275"/>
      <c r="G130" s="271"/>
      <c r="H130" s="271" t="s">
        <v>533</v>
      </c>
      <c r="I130" s="275"/>
      <c r="J130" s="271" t="s">
        <v>533</v>
      </c>
      <c r="K130" s="275"/>
      <c r="L130" s="275"/>
      <c r="M130" s="275"/>
      <c r="N130" s="275"/>
      <c r="O130" s="271"/>
      <c r="P130" s="275"/>
      <c r="Q130" s="271"/>
      <c r="R130" s="275"/>
      <c r="S130" s="275"/>
      <c r="T130" s="275"/>
      <c r="U130" s="275"/>
      <c r="V130" s="275"/>
      <c r="W130" s="275"/>
      <c r="X130" s="275"/>
      <c r="Y130" s="271"/>
      <c r="Z130" s="271"/>
      <c r="AA130" s="275"/>
      <c r="AB130" s="275"/>
      <c r="AC130" s="275"/>
      <c r="AD130" s="206"/>
      <c r="AE130" s="206"/>
    </row>
    <row r="131" spans="1:31" ht="15.6" x14ac:dyDescent="0.3">
      <c r="A131" s="263">
        <v>124</v>
      </c>
      <c r="B131" s="264">
        <v>124</v>
      </c>
      <c r="C131" s="269">
        <v>44838</v>
      </c>
      <c r="D131" s="273" t="s">
        <v>585</v>
      </c>
      <c r="E131" s="271"/>
      <c r="F131" s="267"/>
      <c r="G131" s="267"/>
      <c r="H131" s="262" t="s">
        <v>533</v>
      </c>
      <c r="I131" s="275"/>
      <c r="J131" s="267"/>
      <c r="K131" s="267" t="s">
        <v>533</v>
      </c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  <c r="V131" s="271"/>
      <c r="W131" s="267"/>
      <c r="X131" s="271"/>
      <c r="Y131" s="271"/>
      <c r="Z131" s="267"/>
      <c r="AA131" s="262"/>
      <c r="AB131" s="271"/>
      <c r="AC131" s="271"/>
      <c r="AD131" s="206"/>
      <c r="AE131" s="206"/>
    </row>
    <row r="132" spans="1:31" ht="15.6" x14ac:dyDescent="0.3">
      <c r="A132" s="263">
        <v>125</v>
      </c>
      <c r="B132" s="264">
        <v>125</v>
      </c>
      <c r="C132" s="269">
        <v>44844</v>
      </c>
      <c r="D132" s="273" t="s">
        <v>586</v>
      </c>
      <c r="E132" s="271" t="s">
        <v>533</v>
      </c>
      <c r="F132" s="275"/>
      <c r="G132" s="271"/>
      <c r="H132" s="271"/>
      <c r="I132" s="275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71"/>
      <c r="U132" s="271"/>
      <c r="V132" s="271"/>
      <c r="W132" s="271"/>
      <c r="X132" s="271"/>
      <c r="Y132" s="271" t="s">
        <v>533</v>
      </c>
      <c r="Z132" s="271"/>
      <c r="AA132" s="271"/>
      <c r="AB132" s="271"/>
      <c r="AC132" s="271"/>
      <c r="AD132" s="206"/>
      <c r="AE132" s="206"/>
    </row>
    <row r="133" spans="1:31" ht="15.6" x14ac:dyDescent="0.3">
      <c r="A133" s="263">
        <v>126</v>
      </c>
      <c r="B133" s="264">
        <v>126</v>
      </c>
      <c r="C133" s="269">
        <v>44845</v>
      </c>
      <c r="D133" s="273" t="s">
        <v>587</v>
      </c>
      <c r="E133" s="271" t="s">
        <v>533</v>
      </c>
      <c r="F133" s="275"/>
      <c r="G133" s="271"/>
      <c r="H133" s="271"/>
      <c r="I133" s="275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  <c r="V133" s="271"/>
      <c r="W133" s="271" t="s">
        <v>533</v>
      </c>
      <c r="X133" s="271"/>
      <c r="Y133" s="271"/>
      <c r="Z133" s="271"/>
      <c r="AA133" s="271"/>
      <c r="AB133" s="271"/>
      <c r="AC133" s="271"/>
      <c r="AD133" s="206"/>
      <c r="AE133" s="206"/>
    </row>
    <row r="134" spans="1:31" ht="15.6" x14ac:dyDescent="0.3">
      <c r="A134" s="263">
        <v>127</v>
      </c>
      <c r="B134" s="264">
        <v>127</v>
      </c>
      <c r="C134" s="269">
        <v>44851</v>
      </c>
      <c r="D134" s="273" t="s">
        <v>578</v>
      </c>
      <c r="E134" s="271"/>
      <c r="F134" s="275" t="s">
        <v>533</v>
      </c>
      <c r="G134" s="275"/>
      <c r="H134" s="271"/>
      <c r="I134" s="275"/>
      <c r="J134" s="271"/>
      <c r="K134" s="271"/>
      <c r="L134" s="271"/>
      <c r="M134" s="271"/>
      <c r="N134" s="271"/>
      <c r="O134" s="271"/>
      <c r="P134" s="271"/>
      <c r="Q134" s="271"/>
      <c r="R134" s="271" t="s">
        <v>533</v>
      </c>
      <c r="S134" s="271"/>
      <c r="T134" s="271"/>
      <c r="U134" s="271"/>
      <c r="V134" s="271"/>
      <c r="W134" s="271"/>
      <c r="X134" s="271"/>
      <c r="Y134" s="271"/>
      <c r="Z134" s="271"/>
      <c r="AA134" s="271"/>
      <c r="AB134" s="271"/>
      <c r="AC134" s="271"/>
      <c r="AD134" s="206"/>
      <c r="AE134" s="206"/>
    </row>
    <row r="135" spans="1:31" ht="15.6" x14ac:dyDescent="0.3">
      <c r="A135" s="263">
        <v>128</v>
      </c>
      <c r="B135" s="264">
        <v>128</v>
      </c>
      <c r="C135" s="269">
        <v>44851</v>
      </c>
      <c r="D135" s="273" t="s">
        <v>570</v>
      </c>
      <c r="E135" s="271"/>
      <c r="F135" s="267"/>
      <c r="G135" s="267"/>
      <c r="H135" s="262" t="s">
        <v>533</v>
      </c>
      <c r="I135" s="275"/>
      <c r="J135" s="267"/>
      <c r="K135" s="267" t="s">
        <v>533</v>
      </c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67"/>
      <c r="X135" s="271"/>
      <c r="Y135" s="271"/>
      <c r="Z135" s="267"/>
      <c r="AA135" s="262"/>
      <c r="AB135" s="271"/>
      <c r="AC135" s="271"/>
      <c r="AD135" s="206"/>
      <c r="AE135" s="206"/>
    </row>
    <row r="136" spans="1:31" ht="15.6" x14ac:dyDescent="0.3">
      <c r="A136" s="263">
        <v>129</v>
      </c>
      <c r="B136" s="264">
        <v>129</v>
      </c>
      <c r="C136" s="269">
        <v>44851</v>
      </c>
      <c r="D136" s="273" t="s">
        <v>587</v>
      </c>
      <c r="E136" s="271"/>
      <c r="F136" s="267"/>
      <c r="G136" s="267"/>
      <c r="H136" s="262" t="s">
        <v>533</v>
      </c>
      <c r="I136" s="275"/>
      <c r="J136" s="267"/>
      <c r="K136" s="267" t="s">
        <v>533</v>
      </c>
      <c r="L136" s="271"/>
      <c r="M136" s="271"/>
      <c r="N136" s="271"/>
      <c r="O136" s="271"/>
      <c r="P136" s="271"/>
      <c r="Q136" s="271"/>
      <c r="R136" s="271"/>
      <c r="S136" s="271"/>
      <c r="T136" s="271"/>
      <c r="U136" s="271"/>
      <c r="V136" s="271"/>
      <c r="W136" s="267"/>
      <c r="X136" s="271"/>
      <c r="Y136" s="271"/>
      <c r="Z136" s="267"/>
      <c r="AA136" s="262"/>
      <c r="AB136" s="271"/>
      <c r="AC136" s="271"/>
      <c r="AD136" s="206"/>
      <c r="AE136" s="206"/>
    </row>
    <row r="137" spans="1:31" ht="15.6" x14ac:dyDescent="0.3">
      <c r="A137" s="263">
        <v>130</v>
      </c>
      <c r="B137" s="264">
        <v>130</v>
      </c>
      <c r="C137" s="269">
        <v>44853</v>
      </c>
      <c r="D137" s="273" t="s">
        <v>532</v>
      </c>
      <c r="E137" s="271" t="s">
        <v>533</v>
      </c>
      <c r="F137" s="275"/>
      <c r="G137" s="271"/>
      <c r="H137" s="271"/>
      <c r="I137" s="275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71"/>
      <c r="U137" s="271"/>
      <c r="V137" s="271"/>
      <c r="W137" s="271" t="s">
        <v>533</v>
      </c>
      <c r="X137" s="271"/>
      <c r="Y137" s="271"/>
      <c r="Z137" s="271"/>
      <c r="AA137" s="271"/>
      <c r="AB137" s="271"/>
      <c r="AC137" s="271"/>
      <c r="AD137" s="206"/>
      <c r="AE137" s="206"/>
    </row>
    <row r="138" spans="1:31" ht="15.6" x14ac:dyDescent="0.3">
      <c r="A138" s="263">
        <v>131</v>
      </c>
      <c r="B138" s="264">
        <v>131</v>
      </c>
      <c r="C138" s="269">
        <v>44855</v>
      </c>
      <c r="D138" s="273" t="s">
        <v>567</v>
      </c>
      <c r="E138" s="271" t="s">
        <v>533</v>
      </c>
      <c r="F138" s="275"/>
      <c r="G138" s="271"/>
      <c r="H138" s="271"/>
      <c r="I138" s="275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71"/>
      <c r="U138" s="271"/>
      <c r="V138" s="271"/>
      <c r="W138" s="271" t="s">
        <v>533</v>
      </c>
      <c r="X138" s="271"/>
      <c r="Y138" s="271"/>
      <c r="Z138" s="271"/>
      <c r="AA138" s="271"/>
      <c r="AB138" s="271"/>
      <c r="AC138" s="271"/>
      <c r="AD138" s="206"/>
      <c r="AE138" s="206"/>
    </row>
    <row r="139" spans="1:31" ht="15.6" x14ac:dyDescent="0.3">
      <c r="A139" s="263">
        <v>132</v>
      </c>
      <c r="B139" s="264">
        <v>132</v>
      </c>
      <c r="C139" s="269">
        <v>44874</v>
      </c>
      <c r="D139" s="273" t="s">
        <v>550</v>
      </c>
      <c r="E139" s="271" t="s">
        <v>533</v>
      </c>
      <c r="F139" s="275"/>
      <c r="G139" s="271"/>
      <c r="H139" s="271"/>
      <c r="I139" s="275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 t="s">
        <v>533</v>
      </c>
      <c r="X139" s="271"/>
      <c r="Y139" s="271"/>
      <c r="Z139" s="271"/>
      <c r="AA139" s="271"/>
      <c r="AB139" s="271"/>
      <c r="AC139" s="271"/>
      <c r="AD139" s="206"/>
      <c r="AE139" s="206"/>
    </row>
    <row r="140" spans="1:31" ht="15.6" x14ac:dyDescent="0.3">
      <c r="A140" s="263">
        <v>133</v>
      </c>
      <c r="B140" s="264">
        <v>133</v>
      </c>
      <c r="C140" s="269">
        <v>44874</v>
      </c>
      <c r="D140" s="273" t="s">
        <v>572</v>
      </c>
      <c r="E140" s="271" t="s">
        <v>533</v>
      </c>
      <c r="F140" s="275"/>
      <c r="G140" s="271"/>
      <c r="H140" s="271"/>
      <c r="I140" s="275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71"/>
      <c r="U140" s="271"/>
      <c r="V140" s="271"/>
      <c r="W140" s="271" t="s">
        <v>533</v>
      </c>
      <c r="X140" s="271"/>
      <c r="Y140" s="271"/>
      <c r="Z140" s="271"/>
      <c r="AA140" s="271"/>
      <c r="AB140" s="271"/>
      <c r="AC140" s="271"/>
      <c r="AD140" s="206"/>
      <c r="AE140" s="206"/>
    </row>
    <row r="141" spans="1:31" ht="15.6" x14ac:dyDescent="0.3">
      <c r="A141" s="263">
        <v>134</v>
      </c>
      <c r="B141" s="264">
        <v>134</v>
      </c>
      <c r="C141" s="269">
        <v>44875</v>
      </c>
      <c r="D141" s="273" t="s">
        <v>568</v>
      </c>
      <c r="E141" s="271" t="s">
        <v>533</v>
      </c>
      <c r="F141" s="275"/>
      <c r="G141" s="271"/>
      <c r="H141" s="271"/>
      <c r="I141" s="275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71"/>
      <c r="U141" s="271"/>
      <c r="V141" s="271"/>
      <c r="W141" s="271" t="s">
        <v>533</v>
      </c>
      <c r="X141" s="271"/>
      <c r="Y141" s="271"/>
      <c r="Z141" s="271"/>
      <c r="AA141" s="271"/>
      <c r="AB141" s="271"/>
      <c r="AC141" s="271"/>
      <c r="AD141" s="206"/>
      <c r="AE141" s="206"/>
    </row>
    <row r="142" spans="1:31" ht="15.6" x14ac:dyDescent="0.3">
      <c r="A142" s="263">
        <v>135</v>
      </c>
      <c r="B142" s="264">
        <v>135</v>
      </c>
      <c r="C142" s="269">
        <v>44881</v>
      </c>
      <c r="D142" s="273" t="s">
        <v>562</v>
      </c>
      <c r="E142" s="271" t="s">
        <v>533</v>
      </c>
      <c r="F142" s="275"/>
      <c r="G142" s="271"/>
      <c r="H142" s="271"/>
      <c r="I142" s="275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71"/>
      <c r="U142" s="271"/>
      <c r="V142" s="271"/>
      <c r="W142" s="271" t="s">
        <v>533</v>
      </c>
      <c r="X142" s="271"/>
      <c r="Y142" s="271"/>
      <c r="Z142" s="271"/>
      <c r="AA142" s="271"/>
      <c r="AB142" s="271"/>
      <c r="AC142" s="271"/>
      <c r="AD142" s="206"/>
      <c r="AE142" s="206"/>
    </row>
    <row r="143" spans="1:31" ht="15.6" x14ac:dyDescent="0.3">
      <c r="A143" s="263">
        <v>136</v>
      </c>
      <c r="B143" s="264">
        <v>136</v>
      </c>
      <c r="C143" s="269">
        <v>44882</v>
      </c>
      <c r="D143" s="273" t="s">
        <v>578</v>
      </c>
      <c r="E143" s="271" t="s">
        <v>533</v>
      </c>
      <c r="F143" s="275"/>
      <c r="G143" s="271"/>
      <c r="H143" s="271"/>
      <c r="I143" s="275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 t="s">
        <v>533</v>
      </c>
      <c r="X143" s="271"/>
      <c r="Y143" s="271"/>
      <c r="Z143" s="271"/>
      <c r="AA143" s="271"/>
      <c r="AB143" s="271"/>
      <c r="AC143" s="271"/>
      <c r="AD143" s="206"/>
      <c r="AE143" s="206"/>
    </row>
    <row r="144" spans="1:31" ht="15.6" x14ac:dyDescent="0.3">
      <c r="A144" s="263">
        <v>137</v>
      </c>
      <c r="B144" s="264">
        <v>137</v>
      </c>
      <c r="C144" s="269">
        <v>44888</v>
      </c>
      <c r="D144" s="273" t="s">
        <v>540</v>
      </c>
      <c r="E144" s="271" t="s">
        <v>533</v>
      </c>
      <c r="F144" s="275"/>
      <c r="G144" s="271"/>
      <c r="H144" s="271"/>
      <c r="I144" s="275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71"/>
      <c r="U144" s="271"/>
      <c r="V144" s="271"/>
      <c r="W144" s="271" t="s">
        <v>533</v>
      </c>
      <c r="X144" s="271"/>
      <c r="Y144" s="271"/>
      <c r="Z144" s="271"/>
      <c r="AA144" s="271"/>
      <c r="AB144" s="271"/>
      <c r="AC144" s="271"/>
      <c r="AD144" s="206"/>
      <c r="AE144" s="206"/>
    </row>
    <row r="145" spans="1:31" ht="15.6" x14ac:dyDescent="0.3">
      <c r="A145" s="263">
        <v>138</v>
      </c>
      <c r="B145" s="264">
        <v>138</v>
      </c>
      <c r="C145" s="269">
        <v>44889</v>
      </c>
      <c r="D145" s="273" t="s">
        <v>536</v>
      </c>
      <c r="E145" s="271" t="s">
        <v>533</v>
      </c>
      <c r="F145" s="275"/>
      <c r="G145" s="271"/>
      <c r="H145" s="271"/>
      <c r="I145" s="275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71"/>
      <c r="U145" s="271"/>
      <c r="V145" s="271"/>
      <c r="W145" s="271" t="s">
        <v>533</v>
      </c>
      <c r="X145" s="271"/>
      <c r="Y145" s="271"/>
      <c r="Z145" s="271"/>
      <c r="AA145" s="271"/>
      <c r="AB145" s="271"/>
      <c r="AC145" s="271"/>
      <c r="AD145" s="206"/>
      <c r="AE145" s="206"/>
    </row>
    <row r="146" spans="1:31" ht="15.6" x14ac:dyDescent="0.3">
      <c r="A146" s="263">
        <v>139</v>
      </c>
      <c r="B146" s="264">
        <v>139</v>
      </c>
      <c r="C146" s="269">
        <v>44889</v>
      </c>
      <c r="D146" s="273" t="s">
        <v>588</v>
      </c>
      <c r="E146" s="271" t="s">
        <v>533</v>
      </c>
      <c r="F146" s="275"/>
      <c r="G146" s="271"/>
      <c r="H146" s="271"/>
      <c r="I146" s="275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71"/>
      <c r="U146" s="271"/>
      <c r="V146" s="271"/>
      <c r="W146" s="271" t="s">
        <v>533</v>
      </c>
      <c r="X146" s="271"/>
      <c r="Y146" s="271"/>
      <c r="Z146" s="271"/>
      <c r="AA146" s="271"/>
      <c r="AB146" s="271"/>
      <c r="AC146" s="271"/>
      <c r="AD146" s="206"/>
      <c r="AE146" s="206"/>
    </row>
    <row r="147" spans="1:31" ht="15.6" x14ac:dyDescent="0.3">
      <c r="A147" s="263">
        <v>140</v>
      </c>
      <c r="B147" s="264">
        <v>140</v>
      </c>
      <c r="C147" s="269">
        <v>44894</v>
      </c>
      <c r="D147" s="273" t="s">
        <v>587</v>
      </c>
      <c r="E147" s="271" t="s">
        <v>533</v>
      </c>
      <c r="F147" s="275"/>
      <c r="G147" s="271"/>
      <c r="H147" s="271"/>
      <c r="I147" s="275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71"/>
      <c r="U147" s="271"/>
      <c r="V147" s="271"/>
      <c r="W147" s="271" t="s">
        <v>533</v>
      </c>
      <c r="X147" s="271"/>
      <c r="Y147" s="271"/>
      <c r="Z147" s="271"/>
      <c r="AA147" s="271"/>
      <c r="AB147" s="271"/>
      <c r="AC147" s="271"/>
      <c r="AD147" s="206"/>
      <c r="AE147" s="206"/>
    </row>
    <row r="148" spans="1:31" ht="15.6" x14ac:dyDescent="0.3">
      <c r="A148" s="263">
        <v>141</v>
      </c>
      <c r="B148" s="264">
        <v>141</v>
      </c>
      <c r="C148" s="269">
        <v>44894</v>
      </c>
      <c r="D148" s="273" t="s">
        <v>539</v>
      </c>
      <c r="E148" s="271" t="s">
        <v>533</v>
      </c>
      <c r="F148" s="275"/>
      <c r="G148" s="271"/>
      <c r="H148" s="271"/>
      <c r="I148" s="275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71"/>
      <c r="U148" s="271"/>
      <c r="V148" s="271"/>
      <c r="W148" s="271" t="s">
        <v>533</v>
      </c>
      <c r="X148" s="271"/>
      <c r="Y148" s="271"/>
      <c r="Z148" s="271"/>
      <c r="AA148" s="271"/>
      <c r="AB148" s="271"/>
      <c r="AC148" s="271"/>
      <c r="AD148" s="206"/>
      <c r="AE148" s="206"/>
    </row>
    <row r="149" spans="1:31" ht="15.6" x14ac:dyDescent="0.3">
      <c r="A149" s="263">
        <v>142</v>
      </c>
      <c r="B149" s="264">
        <v>142</v>
      </c>
      <c r="C149" s="269">
        <v>44897</v>
      </c>
      <c r="D149" s="273" t="s">
        <v>550</v>
      </c>
      <c r="E149" s="271" t="s">
        <v>533</v>
      </c>
      <c r="F149" s="275"/>
      <c r="G149" s="271"/>
      <c r="H149" s="271"/>
      <c r="I149" s="275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71"/>
      <c r="U149" s="271"/>
      <c r="V149" s="271"/>
      <c r="W149" s="271" t="s">
        <v>533</v>
      </c>
      <c r="X149" s="271"/>
      <c r="Y149" s="271"/>
      <c r="Z149" s="271"/>
      <c r="AA149" s="271"/>
      <c r="AB149" s="271"/>
      <c r="AC149" s="271"/>
      <c r="AD149" s="206"/>
      <c r="AE149" s="206"/>
    </row>
    <row r="150" spans="1:31" ht="15.6" x14ac:dyDescent="0.3">
      <c r="A150" s="263">
        <v>143</v>
      </c>
      <c r="B150" s="264">
        <v>143</v>
      </c>
      <c r="C150" s="269">
        <v>44910</v>
      </c>
      <c r="D150" s="273" t="s">
        <v>586</v>
      </c>
      <c r="E150" s="271" t="s">
        <v>533</v>
      </c>
      <c r="F150" s="275"/>
      <c r="G150" s="271"/>
      <c r="H150" s="271"/>
      <c r="I150" s="275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71"/>
      <c r="U150" s="271"/>
      <c r="V150" s="271"/>
      <c r="W150" s="271" t="s">
        <v>533</v>
      </c>
      <c r="X150" s="271"/>
      <c r="Y150" s="271"/>
      <c r="Z150" s="271"/>
      <c r="AA150" s="271"/>
      <c r="AB150" s="271"/>
      <c r="AC150" s="271"/>
      <c r="AD150" s="206"/>
      <c r="AE150" s="206"/>
    </row>
    <row r="151" spans="1:31" ht="15.6" x14ac:dyDescent="0.3">
      <c r="A151" s="263">
        <v>144</v>
      </c>
      <c r="B151" s="264">
        <v>144</v>
      </c>
      <c r="C151" s="269">
        <v>44915</v>
      </c>
      <c r="D151" s="273" t="s">
        <v>540</v>
      </c>
      <c r="E151" s="271" t="s">
        <v>533</v>
      </c>
      <c r="F151" s="275"/>
      <c r="G151" s="271"/>
      <c r="H151" s="271"/>
      <c r="I151" s="275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 t="s">
        <v>533</v>
      </c>
      <c r="X151" s="271"/>
      <c r="Y151" s="271"/>
      <c r="Z151" s="271"/>
      <c r="AA151" s="271"/>
      <c r="AB151" s="271"/>
      <c r="AC151" s="271"/>
      <c r="AD151" s="206"/>
      <c r="AE151" s="206"/>
    </row>
    <row r="152" spans="1:31" x14ac:dyDescent="0.25">
      <c r="G152" s="82"/>
      <c r="H152" s="82"/>
      <c r="J152" s="82"/>
      <c r="O152" s="82"/>
      <c r="Q152" s="82"/>
      <c r="Y152" s="82"/>
      <c r="Z152" s="82"/>
      <c r="AD152" s="206"/>
      <c r="AE152" s="206"/>
    </row>
    <row r="153" spans="1:31" x14ac:dyDescent="0.25">
      <c r="AD153" s="206"/>
      <c r="AE153" s="206"/>
    </row>
    <row r="154" spans="1:31" x14ac:dyDescent="0.25">
      <c r="AD154" s="206"/>
      <c r="AE154" s="206"/>
    </row>
    <row r="155" spans="1:31" x14ac:dyDescent="0.25">
      <c r="AD155" s="206"/>
      <c r="AE155" s="206"/>
    </row>
    <row r="156" spans="1:31" x14ac:dyDescent="0.25">
      <c r="AD156" s="206"/>
      <c r="AE156" s="206"/>
    </row>
    <row r="157" spans="1:31" x14ac:dyDescent="0.25">
      <c r="AD157" s="206"/>
      <c r="AE157" s="206"/>
    </row>
    <row r="158" spans="1:31" x14ac:dyDescent="0.25">
      <c r="AD158" s="206"/>
      <c r="AE158" s="206"/>
    </row>
    <row r="159" spans="1:31" x14ac:dyDescent="0.25">
      <c r="AD159" s="206"/>
      <c r="AE159" s="206"/>
    </row>
  </sheetData>
  <sortState ref="A4:AC147">
    <sortCondition ref="C4"/>
  </sortState>
  <mergeCells count="14">
    <mergeCell ref="AD8:AD122"/>
    <mergeCell ref="AE8:AE122"/>
    <mergeCell ref="A1:AC1"/>
    <mergeCell ref="A3:AE3"/>
    <mergeCell ref="A5:A6"/>
    <mergeCell ref="B5:B6"/>
    <mergeCell ref="C5:C6"/>
    <mergeCell ref="D5:D6"/>
    <mergeCell ref="E5:I5"/>
    <mergeCell ref="J5:O5"/>
    <mergeCell ref="P5:V5"/>
    <mergeCell ref="W5:Z5"/>
    <mergeCell ref="AA5:AC5"/>
    <mergeCell ref="AD5:AE5"/>
  </mergeCells>
  <pageMargins left="0.39370078740157483" right="0.19685039370078741" top="0.35433070866141736" bottom="0.23622047244094491" header="0.23622047244094491" footer="0.15748031496062992"/>
  <pageSetup paperSize="8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Форма 8.1 предприятие</vt:lpstr>
      <vt:lpstr>Форма 8.3</vt:lpstr>
      <vt:lpstr>Форма 3.1-3.2</vt:lpstr>
      <vt:lpstr>1-1.4</vt:lpstr>
      <vt:lpstr>2.1</vt:lpstr>
      <vt:lpstr>2.2-2.4</vt:lpstr>
      <vt:lpstr>3.1-3.5</vt:lpstr>
      <vt:lpstr>4.1-4.8</vt:lpstr>
      <vt:lpstr>4.7 </vt:lpstr>
      <vt:lpstr>4.9 </vt:lpstr>
      <vt:lpstr>'4.1-4.8'!Область_печати</vt:lpstr>
      <vt:lpstr>'4.9 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</cp:lastModifiedBy>
  <cp:revision/>
  <cp:lastPrinted>2022-03-21T12:39:18Z</cp:lastPrinted>
  <dcterms:created xsi:type="dcterms:W3CDTF">2016-03-30T09:02:12Z</dcterms:created>
  <dcterms:modified xsi:type="dcterms:W3CDTF">2023-02-17T07:31:23Z</dcterms:modified>
</cp:coreProperties>
</file>