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12" windowWidth="19320" windowHeight="9600" tabRatio="779"/>
  </bookViews>
  <sheets>
    <sheet name="Форма 8.1 предприятие" sheetId="17" r:id="rId1"/>
    <sheet name="Форма 8.3" sheetId="18" r:id="rId2"/>
    <sheet name="Форма 3.1-3.2" sheetId="19" r:id="rId3"/>
    <sheet name="1-1.4" sheetId="2" r:id="rId4"/>
    <sheet name="2.1" sheetId="1" r:id="rId5"/>
    <sheet name="2.2-2.4" sheetId="3" r:id="rId6"/>
    <sheet name="3.1-3.5" sheetId="15" r:id="rId7"/>
    <sheet name="4.1-4.8" sheetId="16" r:id="rId8"/>
    <sheet name="4.7 " sheetId="14" r:id="rId9"/>
    <sheet name="4.9 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_______C370000">#REF!</definedName>
    <definedName name="_________C370000">#REF!</definedName>
    <definedName name="________C370000">#REF!</definedName>
    <definedName name="_______C370000">#REF!</definedName>
    <definedName name="_____C370000">#REF!</definedName>
    <definedName name="____C370000">#REF!</definedName>
    <definedName name="___C370000">#REF!</definedName>
    <definedName name="__C370000">#REF!</definedName>
    <definedName name="__IntlFixup" hidden="1">TRUE</definedName>
    <definedName name="__k4">#N/A</definedName>
    <definedName name="_A">#REF!</definedName>
    <definedName name="_B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IDОтчета">178174</definedName>
    <definedName name="_IDШаблона">178176</definedName>
    <definedName name="_k4">#N/A</definedName>
    <definedName name="_prd3">[1]Титульный!$F$11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'Форма 8.1 предприятие'!$A$10:$AC$52</definedName>
    <definedName name="a">#N/A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#N/A</definedName>
    <definedName name="b">#N/A</definedName>
    <definedName name="Balance_Sheet">#REF!</definedName>
    <definedName name="bbbbb">[2]!USD/1.701</definedName>
    <definedName name="bbbbbb">#N/A</definedName>
    <definedName name="Beg_Bal">#REF!</definedName>
    <definedName name="bnmnm">#N/A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ompOt">#N/A</definedName>
    <definedName name="CompRas">#N/A</definedName>
    <definedName name="Coût_Assistance_technique_1998">[2]!NotesHyp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ddddddd">#N/A</definedName>
    <definedName name="del">#REF!</definedName>
    <definedName name="Depreciation_Schedule">#REF!</definedName>
    <definedName name="dfg">#N/A</definedName>
    <definedName name="DL_email">[1]Титульный!$G$40</definedName>
    <definedName name="DL_Tel">[1]Титульный!$G$39</definedName>
    <definedName name="DM">[2]!USD/1.701</definedName>
    <definedName name="DMRUR">#REF!</definedName>
    <definedName name="doljnDL">[1]Титульный!$G$38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#N/A</definedName>
    <definedName name="Expas">#REF!</definedName>
    <definedName name="export_year">#REF!</definedName>
    <definedName name="Extra_Pay">#REF!</definedName>
    <definedName name="fffffffff">#N/A</definedName>
    <definedName name="fffffffff1">#N/A</definedName>
    <definedName name="fg">#N/A</definedName>
    <definedName name="Financing_Activities">#REF!</definedName>
    <definedName name="fioDL">[1]Титульный!$G$37</definedName>
    <definedName name="fioRUK">[1]Титульный!$G$33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[2]!USD/1.701</definedName>
    <definedName name="gg">#REF!</definedName>
    <definedName name="gggg">#N/A</definedName>
    <definedName name="GoAssetChart">#N/A</definedName>
    <definedName name="GoBack">#N/A</definedName>
    <definedName name="GoBalanceSheet">#N/A</definedName>
    <definedName name="GoCashFlow">#N/A</definedName>
    <definedName name="god">[3]Титульный!$F$10</definedName>
    <definedName name="GoData">#N/A</definedName>
    <definedName name="GoIncomeChart">#N/A</definedName>
    <definedName name="GoIncomeChart1">#N/A</definedName>
    <definedName name="HEADER_BOTTOM">6</definedName>
    <definedName name="HEADER_BOTTOM_1">#N/A</definedName>
    <definedName name="Header_Row">ROW(#REF!)</definedName>
    <definedName name="hh">[2]!USD/1.701</definedName>
    <definedName name="hhhh">#N/A</definedName>
    <definedName name="iii" localSheetId="2">kk/1.81</definedName>
    <definedName name="iii" localSheetId="1">kk/1.81</definedName>
    <definedName name="iii">kk/1.81</definedName>
    <definedName name="iiii" localSheetId="2">kk/1.81</definedName>
    <definedName name="iiii" localSheetId="1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t">#REF!</definedName>
    <definedName name="Interest_Rate">#REF!</definedName>
    <definedName name="jjjjjj">#N/A</definedName>
    <definedName name="k">#N/A</definedName>
    <definedName name="kk">#N/A</definedName>
    <definedName name="kurs">#REF!</definedName>
    <definedName name="Last_Row" localSheetId="2">IF('Форма 3.1-3.2'!Values_Entered,Header_Row+'Форма 3.1-3.2'!Number_of_Payments,Header_Row)</definedName>
    <definedName name="Last_Row" localSheetId="1">IF('Форма 8.3'!Values_Entered,Header_Row+'Форма 8.3'!Number_of_Payments,Header_Row)</definedName>
    <definedName name="Last_Row">IF(Values_Entered,Header_Row+Number_of_Payments,Header_Row)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#N/A</definedName>
    <definedName name="MO_LIST_14">[1]REESTR_MO!$B$107:$B$118</definedName>
    <definedName name="MR_LIST">[1]REESTR_MO!$D$2:$D$53</definedName>
    <definedName name="nn" localSheetId="2">kk/1.81</definedName>
    <definedName name="nn" localSheetId="1">kk/1.81</definedName>
    <definedName name="nn">kk/1.81</definedName>
    <definedName name="nnnn" localSheetId="2">kk/1.81</definedName>
    <definedName name="nnnn" localSheetId="1">kk/1.81</definedName>
    <definedName name="nnnn">kk/1.81</definedName>
    <definedName name="Num_Pmt_Per_Year">#REF!</definedName>
    <definedName name="Number_of_Payments" localSheetId="2">MATCH(0.01,End_Bal,-1)+1</definedName>
    <definedName name="Number_of_Payments" localSheetId="1">MATCH(0.01,End_Bal,-1)+1</definedName>
    <definedName name="Number_of_Payments">MATCH(0.01,End_Bal,-1)+1</definedName>
    <definedName name="OLE_LINK1" localSheetId="7">'4.1-4.8'!#REF!</definedName>
    <definedName name="org">[1]Титульный!$F$15</definedName>
    <definedName name="output_year">#REF!</definedName>
    <definedName name="P1_SC_PROT1" hidden="1">'[4]Баланс энергии'!$B$14:$B$15,'[4]Баланс энергии'!$D$8:$G$9,'[4]Баланс энергии'!$D$14:$G$15,'[4]Баланс энергии'!#REF!,'[4]Баланс энергии'!#REF!</definedName>
    <definedName name="P1_SC_PROT10" hidden="1">'[4]Ремонты 2010'!$G$17,'[4]Ремонты 2010'!$B$17:$D$17,'[4]Ремонты 2010'!$A$14:$G$15,'[4]Ремонты 2010'!$A$9:$E$10,'[4]Ремонты 2010'!$A$3:$G$3</definedName>
    <definedName name="P1_SC_PROT14" hidden="1">[4]Общеэксплуатационные!$C$11:$C$13,[4]Общеэксплуатационные!$E$11:$F$13,[4]Общеэксплуатационные!$D$15,[4]Общеэксплуатационные!$B$15</definedName>
    <definedName name="P1_SC_PROT15" hidden="1">'[4]П.1.20. расшифровка КВЛ 2010'!$A$16:$A$17,'[4]П.1.20. расшифровка КВЛ 2010'!$A$20:$A$21,'[4]П.1.20. расшифровка КВЛ 2010'!$A$24:$A$25</definedName>
    <definedName name="P1_SC_PROT17" hidden="1">'[4]соц характер'!$A$3:$F$3,'[4]соц характер'!$A$16:$A$19,'[4]соц характер'!$A$23:$A$25,'[4]соц характер'!$C$10:$C$13,'[4]соц характер'!$E$10:$F$13</definedName>
    <definedName name="P1_SC_PROT2" hidden="1">'[4]Баланс мощности'!#REF!,'[4]Баланс мощности'!#REF!,'[4]Баланс мощности'!#REF!,'[4]Баланс мощности'!#REF!,'[4]Баланс мощности'!#REF!</definedName>
    <definedName name="P1_SC_PROT26" hidden="1">'[4]П.1.20. расшифровка КВЛ 2010'!$A$16:$A$17,'[4]П.1.20. расшифровка КВЛ 2010'!$A$20:$A$21,'[4]П.1.20. расшифровка КВЛ 2010'!$A$24:$A$25</definedName>
    <definedName name="P1_SC_PROT5" hidden="1">'[4]амортизация по уровням напряжен'!$I$10:$I$13,'[4]амортизация по уровням напряжен'!$I$15:$I$18,'[4]амортизация по уровням напряжен'!$D$15:$F$18</definedName>
    <definedName name="P1_SC_PROT7" hidden="1">'[4]П.1.16. оплата труда'!$E$29:$E$30,'[4]П.1.16. оплата труда'!$D$28,'[4]П.1.16. оплата труда'!$F$28,'[4]П.1.16. оплата труда'!$G$27</definedName>
    <definedName name="P1_SCOPE_PROT1" hidden="1">#REF!,#REF!,#REF!,#REF!,#REF!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#REF!,#REF!,#REF!,#REF!,#REF!,#REF!</definedName>
    <definedName name="P1_SCOPE_PROT2" hidden="1">#REF!,#REF!,#REF!,#REF!,#REF!</definedName>
    <definedName name="P1_SCOPE_PROT22" hidden="1">#REF!,#REF!,#REF!,#REF!,#REF!,#REF!,#REF!</definedName>
    <definedName name="P1_SCOPE_PROT27" hidden="1">#REF!,#REF!,#REF!,#REF!,#REF!,#REF!</definedName>
    <definedName name="P1_SCOPE_PROT34" hidden="1">#REF!,#REF!,#REF!,#REF!,#REF!,#REF!</definedName>
    <definedName name="P1_SCOPE_PROT5" hidden="1">#REF!,#REF!,#REF!</definedName>
    <definedName name="P1_SCOPE_PROT8" hidden="1">#REF!,#REF!,#REF!,#REF!</definedName>
    <definedName name="P1_SCORE_PROT100" hidden="1">[5]УНПХ!$C$47:$C$48,[5]УНПХ!$A$47:$A$48,[5]УНПХ!$A$43:$A$44,[5]УНПХ!$C$43:$C$44,[5]УНПХ!$E$43:$F$44,[5]УНПХ!$E$39:$F$40,[5]УНПХ!$C$39:$C$40,[5]УНПХ!$D$46</definedName>
    <definedName name="P1_SCORE_PROT14" hidden="1">[5]УПХ!$A$14:$A$18,[5]УПХ!$A$24:$A$24,[5]УПХ!#REF!,[5]УПХ!#REF!,[5]УПХ!$A$47:$A$47,[5]УПХ!$C$47:$C$47,[5]УПХ!$E$47:$F$47,[5]УПХ!#REF!</definedName>
    <definedName name="P1_SCORE_PROT2" hidden="1">'[5]Баланс энергии'!#REF!,'[5]Баланс энергии'!#REF!,'[5]Баланс энергии'!#REF!,'[5]Баланс энергии'!$J$11,'[5]Баланс энергии'!$L$11:$L$12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SC_PROT1" hidden="1">'[4]Баланс энергии'!#REF!,'[4]Баланс энергии'!#REF!,'[4]Баланс энергии'!#REF!,'[4]Баланс энергии'!#REF!,'[4]Баланс энергии'!#REF!</definedName>
    <definedName name="P2_SC_PROT15" hidden="1">'[4]П.1.20. расшифровка КВЛ 2010'!$A$28:$A$29,'[4]П.1.20. расшифровка КВЛ 2010'!$A$32:$A$33,'[4]П.1.20. расшифровка КВЛ 2010'!$A$36:$A$37</definedName>
    <definedName name="P2_SC_PROT17" hidden="1">'[4]соц характер'!$C$16:$C$19,'[4]соц характер'!$E$16:$F$19,'[4]соц характер'!$C$21,'[4]соц характер'!$E$21:$F$21,'[4]соц характер'!$C$23:$C$24</definedName>
    <definedName name="P2_SC_PROT2" hidden="1">'[4]Баланс мощности'!#REF!,'[4]Баланс мощности'!#REF!,'[4]Баланс мощности'!#REF!,'[4]Баланс мощности'!#REF!,'[4]Баланс мощности'!#REF!</definedName>
    <definedName name="P2_SC_PROT26" hidden="1">'[4]П.1.20. расшифровка КВЛ 2010'!$A$28:$A$29,'[4]П.1.20. расшифровка КВЛ 2010'!$A$32:$A$33,'[4]П.1.20. расшифровка КВЛ 2010'!$A$36:$A$37</definedName>
    <definedName name="P2_SC_PROT7" hidden="1">'[4]П.1.16. оплата труда'!$F$25,'[4]П.1.16. оплата труда'!$D$25,'[4]П.1.16. оплата труда'!$D$22,'[4]П.1.16. оплата труда'!$G$24,'[4]П.1.16. оплата труда'!$F$22</definedName>
    <definedName name="P2_SCOPE_PROT1" hidden="1">#REF!,#REF!,#REF!,#REF!,#REF!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#REF!,#REF!,#REF!,#REF!,#REF!</definedName>
    <definedName name="P2_SCOPE_PROT22" hidden="1">#REF!,#REF!,#REF!,#REF!,#REF!,#REF!</definedName>
    <definedName name="P2_SCOPE_PROT27" hidden="1">#REF!,#REF!,#REF!,#REF!,#REF!,#REF!</definedName>
    <definedName name="P2_SCOPE_PROT5" hidden="1">#REF!,#REF!,#REF!</definedName>
    <definedName name="P2_SCOPE_PROT8" hidden="1">#REF!,#REF!,#REF!,#REF!</definedName>
    <definedName name="P3_SC_PROT1" hidden="1">'[4]Баланс энергии'!#REF!,'[4]Баланс энергии'!#REF!,'[4]Баланс энергии'!#REF!,'[4]Баланс энергии'!#REF!,'[4]Баланс энергии'!#REF!</definedName>
    <definedName name="P3_SC_PROT15" hidden="1">'[4]П.1.20. расшифровка КВЛ 2010'!$B$42,'[4]П.1.20. расшифровка КВЛ 2010'!$C$36:$G$37,'[4]П.1.20. расшифровка КВЛ 2010'!$C$32:$G$33</definedName>
    <definedName name="P3_SC_PROT2" hidden="1">'[4]Баланс мощности'!#REF!,'[4]Баланс мощности'!#REF!,'[4]Баланс мощности'!#REF!,'[4]Баланс мощности'!#REF!,'[4]Баланс мощности'!#REF!</definedName>
    <definedName name="P3_SC_PROT26" hidden="1">'[4]П.1.20. расшифровка КВЛ 2010'!$B$42,'[4]П.1.20. расшифровка КВЛ 2010'!$C$36:$G$37,'[4]П.1.20. расшифровка КВЛ 2010'!$C$32:$G$33</definedName>
    <definedName name="P3_SC_PROT7" hidden="1">'[4]П.1.16. оплата труда'!$G$21,'[4]П.1.16. оплата труда'!$F$19,'[4]П.1.16. оплата труда'!$D$19,'[4]П.1.16. оплата труда'!$G$18,'[4]П.1.16. оплата труда'!$F$16</definedName>
    <definedName name="P3_SCOPE_PROT1" hidden="1">#REF!,#REF!,#REF!,#REF!,#REF!</definedName>
    <definedName name="P3_SCOPE_PROT14" hidden="1">#REF!,#REF!,#REF!,#REF!,#REF!,#REF!,#REF!,#REF!,#REF!</definedName>
    <definedName name="P3_SCOPE_PROT2" hidden="1">#REF!,#REF!,#REF!,#REF!,#REF!</definedName>
    <definedName name="P3_SCOPE_PROT8" hidden="1">#REF!,#REF!,#REF!,#REF!,#REF!</definedName>
    <definedName name="P4_SC_PROT1" hidden="1">'[4]Баланс энергии'!#REF!,'[4]Баланс энергии'!#REF!,'[4]Баланс энергии'!#REF!,'[4]Баланс энергии'!#REF!,'[4]Баланс энергии'!#REF!</definedName>
    <definedName name="P4_SC_PROT15" hidden="1">'[4]П.1.20. расшифровка КВЛ 2010'!$C$28:$G$29,'[4]П.1.20. расшифровка КВЛ 2010'!$C$24:$G$25,'[4]П.1.20. расшифровка КВЛ 2010'!$C$20:$G$21</definedName>
    <definedName name="P4_SC_PROT2" hidden="1">'[4]Баланс мощности'!#REF!,'[4]Баланс мощности'!#REF!,'[4]Баланс мощности'!#REF!,'[4]Баланс мощности'!#REF!,'[4]Баланс мощности'!#REF!</definedName>
    <definedName name="P4_SC_PROT26" hidden="1">'[4]П.1.20. расшифровка КВЛ 2010'!$C$28:$G$29,'[4]П.1.20. расшифровка КВЛ 2010'!$C$24:$G$25,'[4]П.1.20. расшифровка КВЛ 2010'!$C$20:$G$21</definedName>
    <definedName name="P4_SC_PROT7" hidden="1">'[4]П.1.16. оплата труда'!$D$16,'[4]П.1.16. оплата труда'!$D$13,'[4]П.1.16. оплата труда'!$F$13,'[4]П.1.16. оплата труда'!$G$15,'[4]П.1.16. оплата труда'!$G$12</definedName>
    <definedName name="P4_SCOPE_PROT1" hidden="1">#REF!,#REF!,#REF!,#REF!,#REF!</definedName>
    <definedName name="P4_SCOPE_PROT14" hidden="1">#REF!,#REF!,#REF!,#REF!,#REF!,#REF!,#REF!,#REF!,#REF!</definedName>
    <definedName name="P4_SCOPE_PROT2" hidden="1">#REF!,#REF!,#REF!,#REF!,#REF!</definedName>
    <definedName name="P4_SCOPE_PROT8" hidden="1">#REF!,#REF!,#REF!,#REF!,#REF!</definedName>
    <definedName name="P5_SC_PROT1" hidden="1">'[4]Баланс энергии'!#REF!,'[4]Баланс энергии'!#REF!,'[4]Баланс энергии'!#REF!,'[4]Баланс энергии'!#REF!,'[4]Баланс энергии'!#REF!</definedName>
    <definedName name="P5_SC_PROT15" hidden="1">'[4]П.1.20. расшифровка КВЛ 2010'!$C$16:$G$17,'[4]П.1.20. расшифровка КВЛ 2010'!$C$12:$G$13,'[4]П.1.20. расшифровка КВЛ 2010'!$A$4:$G$4</definedName>
    <definedName name="P5_SC_PROT26" hidden="1">'[4]П.1.20. расшифровка КВЛ 2010'!$C$16:$G$17,'[4]П.1.20. расшифровка КВЛ 2010'!$C$12:$G$13,'[4]П.1.20. расшифровка КВЛ 2010'!$A$4:$G$4</definedName>
    <definedName name="P5_SC_PROT7" localSheetId="2" hidden="1">'[4]П.1.16. оплата труда'!$F$10:$G$10,'[4]П.1.16. оплата труда'!$D$10,'[4]П.1.16. оплата труда'!$C$8:$G$8,'[4]П.1.16. оплата труда'!$C$29:$C$30,P1_SC_PROT7</definedName>
    <definedName name="P5_SC_PROT7" localSheetId="1" hidden="1">'[4]П.1.16. оплата труда'!$F$10:$G$10,'[4]П.1.16. оплата труда'!$D$10,'[4]П.1.16. оплата труда'!$C$8:$G$8,'[4]П.1.16. оплата труда'!$C$29:$C$30,P1_SC_PROT7</definedName>
    <definedName name="P5_SC_PROT7" hidden="1">'[4]П.1.16. оплата труда'!$F$10:$G$10,'[4]П.1.16. оплата труда'!$D$10,'[4]П.1.16. оплата труда'!$C$8:$G$8,'[4]П.1.16. оплата труда'!$C$29:$C$30,P1_SC_PROT7</definedName>
    <definedName name="P5_SCOPE_PROT1" hidden="1">#REF!,#REF!,#REF!,#REF!,#REF!</definedName>
    <definedName name="P5_SCOPE_PROT2" hidden="1">#REF!,#REF!,#REF!,#REF!,#REF!</definedName>
    <definedName name="P5_SCOPE_PROT8" hidden="1">#REF!,#REF!,#REF!,#REF!,#REF!</definedName>
    <definedName name="P6_SC_PROT1" localSheetId="2" hidden="1">'[4]Баланс энергии'!#REF!,'[4]Баланс энергии'!#REF!,'[4]Баланс энергии'!#REF!,'[4]Баланс энергии'!$B$8:$B$9,P1_SC_PROT1,P2_SC_PROT1</definedName>
    <definedName name="P6_SC_PROT1" localSheetId="1" hidden="1">'[4]Баланс энергии'!#REF!,'[4]Баланс энергии'!#REF!,'[4]Баланс энергии'!#REF!,'[4]Баланс энергии'!$B$8:$B$9,P1_SC_PROT1,P2_SC_PROT1</definedName>
    <definedName name="P6_SC_PROT1" hidden="1">'[4]Баланс энергии'!#REF!,'[4]Баланс энергии'!#REF!,'[4]Баланс энергии'!#REF!,'[4]Баланс энергии'!$B$8:$B$9,P1_SC_PROT1,P2_SC_PROT1</definedName>
    <definedName name="P6_SCOPE_PROT1" localSheetId="2" hidden="1">#REF!,#REF!,#REF!,#REF!,P1_SCOPE_PROT1,P2_SCOPE_PROT1</definedName>
    <definedName name="P6_SCOPE_PROT1" localSheetId="1" hidden="1">#REF!,#REF!,#REF!,#REF!,P1_SCOPE_PROT1,P2_SCOPE_PROT1</definedName>
    <definedName name="P6_SCOPE_PROT1" hidden="1">#REF!,#REF!,#REF!,#REF!,P1_SCOPE_PROT1,P2_SCOPE_PROT1</definedName>
    <definedName name="P6_SCOPE_PROT8" hidden="1">#REF!,#REF!,#REF!,#REF!</definedName>
    <definedName name="PapExpas">#REF!</definedName>
    <definedName name="Pay_Date">#REF!</definedName>
    <definedName name="Pay_Num">#REF!</definedName>
    <definedName name="Payment_Date" localSheetId="2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pamia">#REF!</definedName>
    <definedName name="pp">#REF!</definedName>
    <definedName name="prd">[1]Титульный!$F$9</definedName>
    <definedName name="Princ">#REF!</definedName>
    <definedName name="Print_Area_Reset" localSheetId="2">OFFSET(Full_Print,0,0,'Форма 3.1-3.2'!Last_Row)</definedName>
    <definedName name="Print_Area_Reset" localSheetId="1">OFFSET(Full_Print,0,0,'Форма 8.3'!Last_Row)</definedName>
    <definedName name="Print_Area_Reset">OFFSET(Full_Print,0,0,Last_Row)</definedName>
    <definedName name="promd_Запрос_с_16_по_19">#REF!</definedName>
    <definedName name="PROT_22" localSheetId="2">P3_PROT_22,P4_PROT_22,P5_PROT_22</definedName>
    <definedName name="PROT_22" localSheetId="1">P3_PROT_22,P4_PROT_22,P5_PROT_22</definedName>
    <definedName name="PROT_22">P3_PROT_22,P4_PROT_22,P5_PROT_22</definedName>
    <definedName name="qasec">#N/A</definedName>
    <definedName name="qaz">#N/A</definedName>
    <definedName name="qq">[2]!USD/1.701</definedName>
    <definedName name="qqq">#N/A</definedName>
    <definedName name="qqqq">#N/A</definedName>
    <definedName name="QryRowStr_End_1.5">#N/A</definedName>
    <definedName name="QryRowStr_Start_1.5">#N/A</definedName>
    <definedName name="QryRowStrCount">2</definedName>
    <definedName name="qwecn">#N/A</definedName>
    <definedName name="qwer">#N/A</definedName>
    <definedName name="qwertyt">#N/A</definedName>
    <definedName name="qwertyu">#N/A</definedName>
    <definedName name="qwertyui">#N/A</definedName>
    <definedName name="qwsde">#N/A</definedName>
    <definedName name="qwxxd">#N/A</definedName>
    <definedName name="R_r">#REF!</definedName>
    <definedName name="Receipts_and_Disbursements">#REF!</definedName>
    <definedName name="REGION">[1]TEHSHEET!$B$1:$B$84</definedName>
    <definedName name="region_name">[6]Титульный!$F$7</definedName>
    <definedName name="Rent_and_Taxes">#REF!</definedName>
    <definedName name="Resnatur">#REF!</definedName>
    <definedName name="Resnatur2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>[2]!NotesHyp</definedName>
    <definedName name="SAPBEXrevision" hidden="1">1</definedName>
    <definedName name="SAPBEXsysID" hidden="1">"BW2"</definedName>
    <definedName name="SAPBEXwbID" hidden="1">"479GSPMTNK9HM4ZSIVE5K2SH6"</definedName>
    <definedName name="SC_PROT1" localSheetId="2">P3_SC_PROT1,P4_SC_PROT1,P5_SC_PROT1,'Форма 3.1-3.2'!P6_SC_PROT1</definedName>
    <definedName name="SC_PROT1" localSheetId="1">P3_SC_PROT1,P4_SC_PROT1,P5_SC_PROT1,'Форма 8.3'!P6_SC_PROT1</definedName>
    <definedName name="SC_PROT1">P3_SC_PROT1,P4_SC_PROT1,P5_SC_PROT1,P6_SC_PROT1</definedName>
    <definedName name="SC_PROT10" localSheetId="2">'[4]Ремонты 2010'!$G$9:$G$10,P1_SC_PROT10</definedName>
    <definedName name="SC_PROT10" localSheetId="1">'[4]Ремонты 2010'!$G$9:$G$10,P1_SC_PROT10</definedName>
    <definedName name="SC_PROT10">'[4]Ремонты 2010'!$G$9:$G$10,P1_SC_PROT10</definedName>
    <definedName name="SC_PROT11">'[4]Сводная ремонт'!$F$10:$F$11,'[4]Сводная ремонт'!$C$14:$F$15,'[4]Сводная ремонт'!$D$10:$D$11</definedName>
    <definedName name="SC_PROT12">[4]Проч.прямые!$A$3:$F$3,[4]Проч.прямые!$A$11:$F$17</definedName>
    <definedName name="SC_PROT13">[4]Цеховые!$D$23,[4]Цеховые!$E$11:$F$21,[4]Цеховые!$C$11:$C$21,[4]Цеховые!$A$11:$A$21,[4]Цеховые!$A$3:$F$3,[4]Цеховые!$B$23</definedName>
    <definedName name="SC_PROT14" localSheetId="2">[4]Общеэксплуатационные!$A$3:$F$3,[4]Общеэксплуатационные!$A$11:$A$13,P1_SC_PROT14</definedName>
    <definedName name="SC_PROT14" localSheetId="1">[4]Общеэксплуатационные!$A$3:$F$3,[4]Общеэксплуатационные!$A$11:$A$13,P1_SC_PROT14</definedName>
    <definedName name="SC_PROT14">[4]Общеэксплуатационные!$A$3:$F$3,[4]Общеэксплуатационные!$A$11:$A$13,P1_SC_PROT14</definedName>
    <definedName name="SC_PROT15" localSheetId="2">'[4]П.1.20. расшифровка КВЛ 2010'!$A$12:$A$13,P1_SC_PROT15,P2_SC_PROT15,P3_SC_PROT15,P4_SC_PROT15,P5_SC_PROT15</definedName>
    <definedName name="SC_PROT15" localSheetId="1">'[4]П.1.20. расшифровка КВЛ 2010'!$A$12:$A$13,P1_SC_PROT15,P2_SC_PROT15,P3_SC_PROT15,P4_SC_PROT15,P5_SC_PROT15</definedName>
    <definedName name="SC_PROT15">'[4]П.1.20. расшифровка КВЛ 2010'!$A$12:$A$13,P1_SC_PROT15,P2_SC_PROT15,P3_SC_PROT15,P4_SC_PROT15,P5_SC_PROT15</definedName>
    <definedName name="SC_PROT16">'[4]КВЛ Сводная'!$B$8:$E$11,'[4]КВЛ Сводная'!$A$3:$F$3</definedName>
    <definedName name="SC_PROT17" localSheetId="2">'[4]соц характер'!$E$23:$F$24,'[4]соц характер'!$B$26,'[4]соц характер'!$D$26,'[4]соц характер'!$A$10:$A$13,P1_SC_PROT17,P2_SC_PROT17</definedName>
    <definedName name="SC_PROT17" localSheetId="1">'[4]соц характер'!$E$23:$F$24,'[4]соц характер'!$B$26,'[4]соц характер'!$D$26,'[4]соц характер'!$A$10:$A$13,P1_SC_PROT17,P2_SC_PROT17</definedName>
    <definedName name="SC_PROT17">'[4]соц характер'!$E$23:$F$24,'[4]соц характер'!$B$26,'[4]соц характер'!$D$26,'[4]соц характер'!$A$10:$A$13,P1_SC_PROT17,P2_SC_PROT17</definedName>
    <definedName name="SC_PROT18">'[4]Н на Им'!$B$10,'[4]Н на Им'!$D$10,'[4]Н на Им'!$E$8:$F$9,'[4]Н на Им'!$F$11:$F$15,'[4]Н на Им'!$C$8:$C$9</definedName>
    <definedName name="SC_PROT19">'[4]П.1.18. Калькуляция'!$C$23:$G$23,'[4]П.1.18. Калькуляция'!$A$3:$G$3,'[4]П.1.18. Калькуляция'!$C$13:$F$16</definedName>
    <definedName name="SC_PROT2" localSheetId="2">P1_SC_PROT2,P2_SC_PROT2,P3_SC_PROT2,P4_SC_PROT2</definedName>
    <definedName name="SC_PROT2" localSheetId="1">P1_SC_PROT2,P2_SC_PROT2,P3_SC_PROT2,P4_SC_PROT2</definedName>
    <definedName name="SC_PROT2">P1_SC_PROT2,P2_SC_PROT2,P3_SC_PROT2,P4_SC_PROT2</definedName>
    <definedName name="SC_PROT20">'[4]П.1.21 Прибыль'!$C$8:$F$11,'[4]П.1.21 Прибыль'!$A$3:$H$3</definedName>
    <definedName name="SC_PROT21">[4]П.1.24!#REF!,[4]П.1.24!#REF!,[4]П.1.24!#REF!</definedName>
    <definedName name="SC_PROT22">[4]П.1.25!#REF!,[4]П.1.25!#REF!</definedName>
    <definedName name="SC_PROT3">[4]П2.1!$G$29:$G$38,[4]П2.1!$G$8:$G$27,[4]П2.1!$G$41:$G$44</definedName>
    <definedName name="SC_PROT5" localSheetId="2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5" localSheetId="1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5">'[4]амортизация по уровням напряжен'!$D$20:$F$23,'[4]амортизация по уровням напряжен'!$I$20:$I$23,'[4]амортизация по уровням напряжен'!$D$10:$F$13,P1_SC_PROT5</definedName>
    <definedName name="SC_PROT6">[4]П.1.17!$C$8:$G$10,[4]П.1.17!$C$14:$G$14</definedName>
    <definedName name="SC_PROT7" localSheetId="2">P2_SC_PROT7,P3_SC_PROT7,P4_SC_PROT7,[7]!P5_SC_PROT7</definedName>
    <definedName name="SC_PROT7" localSheetId="1">P2_SC_PROT7,P3_SC_PROT7,P4_SC_PROT7,[7]!P5_SC_PROT7</definedName>
    <definedName name="SC_PROT7">P2_SC_PROT7,P3_SC_PROT7,P4_SC_PROT7,[7]!P5_SC_PROT7</definedName>
    <definedName name="SC_PROT9">[4]материалы!$D$21,[4]материалы!$C$9:$C$19,[4]материалы!$E$9:$F$19,[4]материалы!$A$9:$A$19,[4]материалы!$B$21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 localSheetId="2">P1_SCOPE_16_PRT,P2_SCOPE_16_PRT</definedName>
    <definedName name="SCOPE_16_PRT" localSheetId="1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1">P1_SCOPE_16_PRT,P2_SCOPE_16_PRT</definedName>
    <definedName name="Scope_17_PRT">P1_SCOPE_16_PRT,P2_SCOPE_16_PRT</definedName>
    <definedName name="SCOPE_DIP1_1">#REF!</definedName>
    <definedName name="SCOPE_DIP1_2">#REF!</definedName>
    <definedName name="SCOPE_MNTH">#REF!</definedName>
    <definedName name="SCOPE_PER_PRT" localSheetId="2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PROT1" localSheetId="2">P3_SCOPE_PROT1,P4_SCOPE_PROT1,P5_SCOPE_PROT1,'Форма 3.1-3.2'!P6_SCOPE_PROT1</definedName>
    <definedName name="SCOPE_PROT1" localSheetId="1">P3_SCOPE_PROT1,P4_SCOPE_PROT1,P5_SCOPE_PROT1,'Форма 8.3'!P6_SCOPE_PROT1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 localSheetId="2">#REF!,#REF!,P1_SCOPE_PROT13,P2_SCOPE_PROT13</definedName>
    <definedName name="SCOPE_PROT13" localSheetId="1">#REF!,#REF!,P1_SCOPE_PROT13,P2_SCOPE_PROT13</definedName>
    <definedName name="SCOPE_PROT13">#REF!,#REF!,P1_SCOPE_PROT13,P2_SCOPE_PROT13</definedName>
    <definedName name="SCOPE_PROT14" localSheetId="2">#REF!,#REF!,#REF!,P1_SCOPE_PROT14,P2_SCOPE_PROT14,P3_SCOPE_PROT14,P4_SCOPE_PROT14</definedName>
    <definedName name="SCOPE_PROT14" localSheetId="1">#REF!,#REF!,#REF!,P1_SCOPE_PROT14,P2_SCOPE_PROT14,P3_SCOPE_PROT14,P4_SCOPE_PROT14</definedName>
    <definedName name="SCOPE_PROT14">#REF!,#REF!,#REF!,P1_SCOPE_PROT14,P2_SCOPE_PROT14,P3_SCOPE_PROT14,P4_SCOPE_PROT14</definedName>
    <definedName name="SCOPE_PROT15">#REF!,#REF!</definedName>
    <definedName name="SCOPE_PROT16" localSheetId="2">#REF!,#REF!,#REF!,P1_SCOPE_PROT16</definedName>
    <definedName name="SCOPE_PROT16" localSheetId="1">#REF!,#REF!,#REF!,P1_SCOPE_PROT16</definedName>
    <definedName name="SCOPE_PROT16">#REF!,#REF!,#REF!,P1_SCOPE_PROT16</definedName>
    <definedName name="SCOPE_PROT17">#REF!</definedName>
    <definedName name="SCOPE_PROT18">#REF!,#REF!,#REF!</definedName>
    <definedName name="SCOPE_PROT19">#REF!,#REF!,#REF!</definedName>
    <definedName name="SCOPE_PROT2" localSheetId="2">P1_SCOPE_PROT2,P2_SCOPE_PROT2,P3_SCOPE_PROT2,P4_SCOPE_PROT2,P5_SCOPE_PROT2</definedName>
    <definedName name="SCOPE_PROT2" localSheetId="1">P1_SCOPE_PROT2,P2_SCOPE_PROT2,P3_SCOPE_PROT2,P4_SCOPE_PROT2,P5_SCOPE_PROT2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 localSheetId="2">#REF!,#REF!,#REF!,#REF!,P1_SCOPE_PROT22,P2_SCOPE_PROT22</definedName>
    <definedName name="SCOPE_PROT22" localSheetId="1">#REF!,#REF!,#REF!,#REF!,P1_SCOPE_PROT22,P2_SCOPE_PROT22</definedName>
    <definedName name="SCOPE_PROT22">#REF!,#REF!,#REF!,#REF!,P1_SCOPE_PROT22,P2_SCOPE_PROT22</definedName>
    <definedName name="SCOPE_PROT23">#REF!,#REF!,#REF!,#REF!,#REF!</definedName>
    <definedName name="SCOPE_PROT24">#REF!,#REF!,#REF!,#REF!,#REF!</definedName>
    <definedName name="SCOPE_PROT25">#REF!,#REF!,#REF!,#REF!,#REF!</definedName>
    <definedName name="SCOPE_PROT26">#REF!,#REF!,#REF!,#REF!,#REF!</definedName>
    <definedName name="SCOPE_PROT27" localSheetId="2">#REF!,#REF!,#REF!,#REF!,#REF!,P1_SCOPE_PROT27,P2_SCOPE_PROT27</definedName>
    <definedName name="SCOPE_PROT27" localSheetId="1">#REF!,#REF!,#REF!,#REF!,#REF!,P1_SCOPE_PROT27,P2_SCOPE_PROT27</definedName>
    <definedName name="SCOPE_PROT27">#REF!,#REF!,#REF!,#REF!,#REF!,P1_SCOPE_PROT27,P2_SCOPE_PROT27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'[8] НВВ содержание'!#REF!</definedName>
    <definedName name="SCOPE_PROT32">#REF!,#REF!,#REF!</definedName>
    <definedName name="SCOPE_PROT33">#REF!,#REF!,#REF!,#REF!</definedName>
    <definedName name="SCOPE_PROT34" localSheetId="2">#REF!,P1_SCOPE_PROT34</definedName>
    <definedName name="SCOPE_PROT34" localSheetId="1">#REF!,P1_SCOPE_PROT34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 localSheetId="2">P1_SCOPE_PROT5,P2_SCOPE_PROT5</definedName>
    <definedName name="SCOPE_PROT5" localSheetId="1">P1_SCOPE_PROT5,P2_SCOPE_PROT5</definedName>
    <definedName name="SCOPE_PROT5">P1_SCOPE_PROT5,P2_SCOPE_PROT5</definedName>
    <definedName name="SCOPE_PROT6">#REF!,#REF!,#REF!</definedName>
    <definedName name="SCOPE_PROT7">#REF!,#REF!,#REF!,#REF!,#REF!</definedName>
    <definedName name="SCOPE_PROT8" localSheetId="2">#REF!,P1_SCOPE_PROT8,P2_SCOPE_PROT8,P3_SCOPE_PROT8,P4_SCOPE_PROT8,P5_SCOPE_PROT8,P6_SCOPE_PROT8</definedName>
    <definedName name="SCOPE_PROT8" localSheetId="1">#REF!,P1_SCOPE_PROT8,P2_SCOPE_PROT8,P3_SCOPE_PROT8,P4_SCOPE_PROT8,P5_SCOPE_PROT8,P6_SCOPE_PROT8</definedName>
    <definedName name="SCOPE_PROT8">#REF!,P1_SCOPE_PROT8,P2_SCOPE_PROT8,P3_SCOPE_PROT8,P4_SCOPE_PROT8,P5_SCOPE_PROT8,P6_SCOPE_PROT8</definedName>
    <definedName name="SCOPE_PROT9">#REF!</definedName>
    <definedName name="SCOPE_SV_PRT" localSheetId="2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d">#N/A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it">#N/A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ub_13001" localSheetId="1">'Форма 8.3'!#REF!</definedName>
    <definedName name="sub_13002" localSheetId="1">'Форма 8.3'!#REF!</definedName>
    <definedName name="sub_13003" localSheetId="1">'Форма 8.3'!#REF!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2_DiapProt" localSheetId="2">P1_T2_DiapProt,P2_T2_DiapProt</definedName>
    <definedName name="T2_DiapProt" localSheetId="1">P1_T2_DiapProt,P2_T2_DiapProt</definedName>
    <definedName name="T2_DiapProt">P1_T2_DiapProt,P2_T2_DiapProt</definedName>
    <definedName name="T3?L1.4.1">#REF!</definedName>
    <definedName name="T3?L1.5.1">#REF!</definedName>
    <definedName name="T6_Protect" localSheetId="2">P1_T6_Protect,P2_T6_Protect</definedName>
    <definedName name="T6_Protect" localSheetId="1">P1_T6_Protect,P2_T6_Protect</definedName>
    <definedName name="T6_Protect">P1_T6_Protect,P2_T6_Protect</definedName>
    <definedName name="temp">#N/A</definedName>
    <definedName name="test">#N/A</definedName>
    <definedName name="test2">#N/A</definedName>
    <definedName name="TOTAL" localSheetId="2">P1_TOTAL,P2_TOTAL,P3_TOTAL,P4_TOTAL,P5_TOTAL</definedName>
    <definedName name="TOTAL" localSheetId="1">P1_TOTAL,P2_TOTAL,P3_TOTAL,P4_TOTAL,P5_TOTAL</definedName>
    <definedName name="TOTAL">P1_TOTAL,P2_TOTAL,P3_TOTAL,P4_TOTAL,P5_TOTAL</definedName>
    <definedName name="Total_Interest">#REF!</definedName>
    <definedName name="Total_Pay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RAILER_TOP">26</definedName>
    <definedName name="TRAILER_TOP_1">#N/A</definedName>
    <definedName name="us">#REF!</definedName>
    <definedName name="USDRUS">#REF!</definedName>
    <definedName name="uu">#REF!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sea">#REF!</definedName>
    <definedName name="vbh">#N/A</definedName>
    <definedName name="version">[1]Инструкция!$B$2</definedName>
    <definedName name="vvvv" hidden="1">#REF!,#REF!,#REF!,#REF!,#REF!,#REF!,#REF!,#REF!</definedName>
    <definedName name="w">#REF!</definedName>
    <definedName name="wrk_f21">#REF!</definedName>
    <definedName name="wrk_f22">#REF!</definedName>
    <definedName name="wrk_f23">#REF!</definedName>
    <definedName name="wrk_f24">#REF!</definedName>
    <definedName name="wrk_f24_k">#REF!</definedName>
    <definedName name="wrn.1." localSheetId="2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localSheetId="2" hidden="1">{"konoplin - Личное представление",#N/A,TRUE,"ФинПлан_1кв";"konoplin - Личное представление",#N/A,TRUE,"ФинПлан_2кв"}</definedName>
    <definedName name="wrn.1._1" localSheetId="1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localSheetId="2" hidden="1">{"konoplin - Личное представление",#N/A,TRUE,"ФинПлан_1кв";"konoplin - Личное представление",#N/A,TRUE,"ФинПлан_2кв"}</definedName>
    <definedName name="wrn.1._2" localSheetId="1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localSheetId="2" hidden="1">{"konoplin - Личное представление",#N/A,TRUE,"ФинПлан_1кв";"konoplin - Личное представление",#N/A,TRUE,"ФинПлан_2кв"}</definedName>
    <definedName name="wrn.1._3" localSheetId="1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localSheetId="2" hidden="1">{"konoplin - Личное представление",#N/A,TRUE,"ФинПлан_1кв";"konoplin - Личное представление",#N/A,TRUE,"ФинПлан_2кв"}</definedName>
    <definedName name="wrn.1._4" localSheetId="1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localSheetId="2" hidden="1">{"konoplin - Личное представление",#N/A,TRUE,"ФинПлан_1кв";"konoplin - Личное представление",#N/A,TRUE,"ФинПлан_2кв"}</definedName>
    <definedName name="wrn.1._5" localSheetId="1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равнение._.с._.отраслями._1" localSheetId="2" hidden="1">{#N/A,#N/A,TRUE,"Лист1";#N/A,#N/A,TRUE,"Лист2";#N/A,#N/A,TRUE,"Лист3"}</definedName>
    <definedName name="wrn.Сравнение._.с._.отраслями._1" localSheetId="1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localSheetId="2" hidden="1">{#N/A,#N/A,TRUE,"Лист1";#N/A,#N/A,TRUE,"Лист2";#N/A,#N/A,TRUE,"Лист3"}</definedName>
    <definedName name="wrn.Сравнение._.с._.отраслями._2" localSheetId="1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localSheetId="2" hidden="1">{#N/A,#N/A,TRUE,"Лист1";#N/A,#N/A,TRUE,"Лист2";#N/A,#N/A,TRUE,"Лист3"}</definedName>
    <definedName name="wrn.Сравнение._.с._.отраслями._3" localSheetId="1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localSheetId="2" hidden="1">{#N/A,#N/A,TRUE,"Лист1";#N/A,#N/A,TRUE,"Лист2";#N/A,#N/A,TRUE,"Лист3"}</definedName>
    <definedName name="wrn.Сравнение._.с._.отраслями._4" localSheetId="1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localSheetId="2" hidden="1">{#N/A,#N/A,TRUE,"Лист1";#N/A,#N/A,TRUE,"Лист2";#N/A,#N/A,TRUE,"Лист3"}</definedName>
    <definedName name="wrn.Сравнение._.с._.отраслями._5" localSheetId="1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www">#N/A</definedName>
    <definedName name="xdgfg">#N/A</definedName>
    <definedName name="Years">[1]TEHSHEET!$E$2:$E$8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">#N/A</definedName>
    <definedName name="а1">#REF!</definedName>
    <definedName name="а30">#REF!</definedName>
    <definedName name="аа">#N/A</definedName>
    <definedName name="АААААААА">#N/A</definedName>
    <definedName name="август">#REF!</definedName>
    <definedName name="АВЧ_ВН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ЮМ_АВЧ">#REF!</definedName>
    <definedName name="АЛЮМ_АТЧ">#REF!</definedName>
    <definedName name="АН_Б">#REF!</definedName>
    <definedName name="АН_М">#REF!</definedName>
    <definedName name="АН_М_">#REF!</definedName>
    <definedName name="АН_С">#REF!</definedName>
    <definedName name="ап">#N/A</definedName>
    <definedName name="апак" hidden="1">#REF!,#REF!,#REF!,#REF!,#REF!,#REF!</definedName>
    <definedName name="АПР_РУБ">#REF!</definedName>
    <definedName name="АПР_ТОН">#REF!</definedName>
    <definedName name="апрель">#N/A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#N/A</definedName>
    <definedName name="б1">#REF!</definedName>
    <definedName name="_xlnm.Database">#REF!</definedName>
    <definedName name="БазовыйПериод">[9]Заголовок!$B$15</definedName>
    <definedName name="БАР">#REF!</definedName>
    <definedName name="БАР_">#REF!</definedName>
    <definedName name="бб">#N/A</definedName>
    <definedName name="ббббб">#N/A</definedName>
    <definedName name="бл">#REF!</definedName>
    <definedName name="Блок">#REF!</definedName>
    <definedName name="в">#N/A</definedName>
    <definedName name="В_В">#REF!</definedName>
    <definedName name="В_Т">#REF!</definedName>
    <definedName name="В_Э">#REF!</definedName>
    <definedName name="в23ё">#N/A</definedName>
    <definedName name="ва">#N/A</definedName>
    <definedName name="ВАЛОВЫЙ">#REF!</definedName>
    <definedName name="вв">#N/A</definedName>
    <definedName name="вв1">#N/A</definedName>
    <definedName name="ВВВВ">#REF!</definedName>
    <definedName name="ВН">#REF!</definedName>
    <definedName name="ВН_3003_ДП">#REF!</definedName>
    <definedName name="ВН_АВЧ_ВН">#REF!</definedName>
    <definedName name="ВН_АВЧ_ТОЛ">#REF!</definedName>
    <definedName name="ВН_АВЧ_ЭКС">#REF!</definedName>
    <definedName name="ВН_АТЧ_ВН">#REF!</definedName>
    <definedName name="ВН_АТЧ_ТОЛ">#REF!</definedName>
    <definedName name="ВН_АТЧ_ЭКС">#REF!</definedName>
    <definedName name="ВН_Р">#REF!</definedName>
    <definedName name="ВН_С_ВН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З">#REF!</definedName>
    <definedName name="Волгоградэнерго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уув_1" localSheetId="2" hidden="1">{#N/A,#N/A,TRUE,"Лист1";#N/A,#N/A,TRUE,"Лист2";#N/A,#N/A,TRUE,"Лист3"}</definedName>
    <definedName name="вуув_1" localSheetId="1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localSheetId="2" hidden="1">{#N/A,#N/A,TRUE,"Лист1";#N/A,#N/A,TRUE,"Лист2";#N/A,#N/A,TRUE,"Лист3"}</definedName>
    <definedName name="вуув_2" localSheetId="1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localSheetId="2" hidden="1">{#N/A,#N/A,TRUE,"Лист1";#N/A,#N/A,TRUE,"Лист2";#N/A,#N/A,TRUE,"Лист3"}</definedName>
    <definedName name="вуув_3" localSheetId="1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localSheetId="2" hidden="1">{#N/A,#N/A,TRUE,"Лист1";#N/A,#N/A,TRUE,"Лист2";#N/A,#N/A,TRUE,"Лист3"}</definedName>
    <definedName name="вуув_4" localSheetId="1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localSheetId="2" hidden="1">{#N/A,#N/A,TRUE,"Лист1";#N/A,#N/A,TRUE,"Лист2";#N/A,#N/A,TRUE,"Лист3"}</definedName>
    <definedName name="вуув_5" localSheetId="1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в">#REF!</definedName>
    <definedName name="г">#N/A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Т">#REF!</definedName>
    <definedName name="ГЛ_Ш">#REF!</definedName>
    <definedName name="глинозем">[2]!USD/1.701</definedName>
    <definedName name="ГР">#REF!</definedName>
    <definedName name="грприрцфв00ав98" localSheetId="2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рцфв00ав98_1" localSheetId="2" hidden="1">{#N/A,#N/A,TRUE,"Лист1";#N/A,#N/A,TRUE,"Лист2";#N/A,#N/A,TRUE,"Лист3"}</definedName>
    <definedName name="грприрцфв00ав98_1" localSheetId="1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localSheetId="2" hidden="1">{#N/A,#N/A,TRUE,"Лист1";#N/A,#N/A,TRUE,"Лист2";#N/A,#N/A,TRUE,"Лист3"}</definedName>
    <definedName name="грприрцфв00ав98_2" localSheetId="1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localSheetId="2" hidden="1">{#N/A,#N/A,TRUE,"Лист1";#N/A,#N/A,TRUE,"Лист2";#N/A,#N/A,TRUE,"Лист3"}</definedName>
    <definedName name="грприрцфв00ав98_3" localSheetId="1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localSheetId="2" hidden="1">{#N/A,#N/A,TRUE,"Лист1";#N/A,#N/A,TRUE,"Лист2";#N/A,#N/A,TRUE,"Лист3"}</definedName>
    <definedName name="грприрцфв00ав98_4" localSheetId="1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localSheetId="2" hidden="1">{#N/A,#N/A,TRUE,"Лист1";#N/A,#N/A,TRUE,"Лист2";#N/A,#N/A,TRUE,"Лист3"}</definedName>
    <definedName name="грприрцфв00ав98_5" localSheetId="1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localSheetId="2" hidden="1">{#N/A,#N/A,TRUE,"Лист1";#N/A,#N/A,TRUE,"Лист2";#N/A,#N/A,TRUE,"Лист3"}</definedName>
    <definedName name="грфинцкавг98Х_1" localSheetId="1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localSheetId="2" hidden="1">{#N/A,#N/A,TRUE,"Лист1";#N/A,#N/A,TRUE,"Лист2";#N/A,#N/A,TRUE,"Лист3"}</definedName>
    <definedName name="грфинцкавг98Х_2" localSheetId="1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localSheetId="2" hidden="1">{#N/A,#N/A,TRUE,"Лист1";#N/A,#N/A,TRUE,"Лист2";#N/A,#N/A,TRUE,"Лист3"}</definedName>
    <definedName name="грфинцкавг98Х_3" localSheetId="1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localSheetId="2" hidden="1">{#N/A,#N/A,TRUE,"Лист1";#N/A,#N/A,TRUE,"Лист2";#N/A,#N/A,TRUE,"Лист3"}</definedName>
    <definedName name="грфинцкавг98Х_4" localSheetId="1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localSheetId="2" hidden="1">{#N/A,#N/A,TRUE,"Лист1";#N/A,#N/A,TRUE,"Лист2";#N/A,#N/A,TRUE,"Лист3"}</definedName>
    <definedName name="грфинцкавг98Х_5" localSheetId="1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ДАВ_ЖИД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в">#N/A</definedName>
    <definedName name="декабрь">#REF!</definedName>
    <definedName name="ДИЗТОПЛИВО">#REF!</definedName>
    <definedName name="ДИМА">#REF!</definedName>
    <definedName name="длтомионп">#N/A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#N/A</definedName>
    <definedName name="ж">#N/A</definedName>
    <definedName name="жжжжжжж">#N/A</definedName>
    <definedName name="ЖИДКИЙ">#REF!</definedName>
    <definedName name="з">#N/A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9">#REF!</definedName>
    <definedName name="_xlnm.Print_Titles">#REF!</definedName>
    <definedName name="ЗАРПЛАТА">#REF!</definedName>
    <definedName name="ззззз">#REF!</definedName>
    <definedName name="ззззззззззззззззззззз">#N/A</definedName>
    <definedName name="Зин">#N/A</definedName>
    <definedName name="ЗП1">[10]Лист13!$A$2</definedName>
    <definedName name="ЗП2">[10]Лист13!$B$2</definedName>
    <definedName name="ЗП3">[10]Лист13!$C$2</definedName>
    <definedName name="ЗП4">[10]Лист13!$D$2</definedName>
    <definedName name="и">#N/A</definedName>
    <definedName name="й" localSheetId="2">P1_SCOPE_16_PRT,P2_SCOPE_16_PRT</definedName>
    <definedName name="й" localSheetId="1">P1_SCOPE_16_PRT,P2_SCOPE_16_PRT</definedName>
    <definedName name="й">P1_SCOPE_16_PRT,P2_SCOPE_16_PRT</definedName>
    <definedName name="й1">#N/A</definedName>
    <definedName name="ИЗВ_М">#REF!</definedName>
    <definedName name="ИЗМНЗП_АВЧ">#REF!</definedName>
    <definedName name="ИЗМНЗП_АТЧ">#REF!</definedName>
    <definedName name="ии">#REF!</definedName>
    <definedName name="йй">#N/A</definedName>
    <definedName name="йй1">#N/A</definedName>
    <definedName name="ййййййййййййй">#N/A</definedName>
    <definedName name="индцкавг98" localSheetId="2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дцкавг98_1" localSheetId="2" hidden="1">{#N/A,#N/A,TRUE,"Лист1";#N/A,#N/A,TRUE,"Лист2";#N/A,#N/A,TRUE,"Лист3"}</definedName>
    <definedName name="индцкавг98_1" localSheetId="1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localSheetId="2" hidden="1">{#N/A,#N/A,TRUE,"Лист1";#N/A,#N/A,TRUE,"Лист2";#N/A,#N/A,TRUE,"Лист3"}</definedName>
    <definedName name="индцкавг98_2" localSheetId="1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localSheetId="2" hidden="1">{#N/A,#N/A,TRUE,"Лист1";#N/A,#N/A,TRUE,"Лист2";#N/A,#N/A,TRUE,"Лист3"}</definedName>
    <definedName name="индцкавг98_3" localSheetId="1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localSheetId="2" hidden="1">{#N/A,#N/A,TRUE,"Лист1";#N/A,#N/A,TRUE,"Лист2";#N/A,#N/A,TRUE,"Лист3"}</definedName>
    <definedName name="индцкавг98_4" localSheetId="1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localSheetId="2" hidden="1">{#N/A,#N/A,TRUE,"Лист1";#N/A,#N/A,TRUE,"Лист2";#N/A,#N/A,TRUE,"Лист3"}</definedName>
    <definedName name="индцкавг98_5" localSheetId="1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ИТВСП">#REF!</definedName>
    <definedName name="ИТСЫР">#REF!</definedName>
    <definedName name="ИТТР">#REF!</definedName>
    <definedName name="ИТЭН">#REF!</definedName>
    <definedName name="ЙЦУ">#REF!</definedName>
    <definedName name="июль">#REF!</definedName>
    <definedName name="ИЮН_РУБ">#REF!</definedName>
    <definedName name="ИЮН_ТОН">#REF!</definedName>
    <definedName name="июнь">#REF!</definedName>
    <definedName name="К_СЫР">#REF!</definedName>
    <definedName name="к1">#N/A</definedName>
    <definedName name="К2">#N/A</definedName>
    <definedName name="к3">#N/A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е">#N/A</definedName>
    <definedName name="ке2">#N/A</definedName>
    <definedName name="кеппппппппппп" localSheetId="2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_1" localSheetId="2" hidden="1">{#N/A,#N/A,TRUE,"Лист1";#N/A,#N/A,TRUE,"Лист2";#N/A,#N/A,TRUE,"Лист3"}</definedName>
    <definedName name="кеппппппппппп_1" localSheetId="1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localSheetId="2" hidden="1">{#N/A,#N/A,TRUE,"Лист1";#N/A,#N/A,TRUE,"Лист2";#N/A,#N/A,TRUE,"Лист3"}</definedName>
    <definedName name="кеппппппппппп_2" localSheetId="1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localSheetId="2" hidden="1">{#N/A,#N/A,TRUE,"Лист1";#N/A,#N/A,TRUE,"Лист2";#N/A,#N/A,TRUE,"Лист3"}</definedName>
    <definedName name="кеппппппппппп_3" localSheetId="1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localSheetId="2" hidden="1">{#N/A,#N/A,TRUE,"Лист1";#N/A,#N/A,TRUE,"Лист2";#N/A,#N/A,TRUE,"Лист3"}</definedName>
    <definedName name="кеппппппппппп_4" localSheetId="1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localSheetId="2" hidden="1">{#N/A,#N/A,TRUE,"Лист1";#N/A,#N/A,TRUE,"Лист2";#N/A,#N/A,TRUE,"Лист3"}</definedName>
    <definedName name="кеппппппппппп_5" localSheetId="1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кл">#REF!</definedName>
    <definedName name="Кн">#REF!</definedName>
    <definedName name="КОК_ПРОК">#REF!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#N/A</definedName>
    <definedName name="лавплм">#N/A</definedName>
    <definedName name="лдо">#N/A</definedName>
    <definedName name="м">#N/A</definedName>
    <definedName name="м.3">#N/A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_ДП">#REF!</definedName>
    <definedName name="март">#REF!</definedName>
    <definedName name="МЕД">#REF!</definedName>
    <definedName name="МЕД_">#REF!</definedName>
    <definedName name="МЕЛ_СУМ">#REF!</definedName>
    <definedName name="мер.3">#N/A</definedName>
    <definedName name="Мет_собс">#REF!</definedName>
    <definedName name="Мет_ЭЛЦ3">#REF!</definedName>
    <definedName name="МнНДС">#REF!</definedName>
    <definedName name="мрпоп" localSheetId="2">P1_SCOPE_16_PRT,P2_SCOPE_16_PRT</definedName>
    <definedName name="мрпоп" localSheetId="1">P1_SCOPE_16_PRT,P2_SCOPE_16_PRT</definedName>
    <definedName name="мрпоп">P1_SCOPE_16_PRT,P2_SCOPE_16_PRT</definedName>
    <definedName name="мс">#N/A</definedName>
    <definedName name="мым">#N/A</definedName>
    <definedName name="мым2">#N/A</definedName>
    <definedName name="н" localSheetId="2">P1_T2.1?Protection</definedName>
    <definedName name="н" localSheetId="1">P1_T2.1?Protection</definedName>
    <definedName name="н">P1_T2.1?Protection</definedName>
    <definedName name="Н_2ЦЕХ_СКАЛ">#REF!</definedName>
    <definedName name="Н_АЛФ">#REF!</definedName>
    <definedName name="Н_АНБ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19_СКАЛ">#REF!</definedName>
    <definedName name="Н_КРСВ">#REF!</definedName>
    <definedName name="Н_КРСМ">#REF!</definedName>
    <definedName name="Н_КСГИД">#REF!</definedName>
    <definedName name="Н_КСКАУСТ">#REF!</definedName>
    <definedName name="Н_КСПЕНА">#REF!</definedName>
    <definedName name="Н_КССОДГО">#REF!</definedName>
    <definedName name="Н_КССОДКАЛ">#REF!</definedName>
    <definedName name="Н_МАССА">#REF!</definedName>
    <definedName name="Н_ОЛЕ">#REF!</definedName>
    <definedName name="Н_ПЕК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СМАС">#REF!</definedName>
    <definedName name="Н_Т_КРСВ">#REF!</definedName>
    <definedName name="Н_Т_КРСВ3">#REF!</definedName>
    <definedName name="Н_ТИТАН">#REF!</definedName>
    <definedName name="Н_ФК">#REF!</definedName>
    <definedName name="Н_ФТК">#REF!</definedName>
    <definedName name="Н_ХЛНАТ">#REF!</definedName>
    <definedName name="Н_ШАРЫ">#REF!</definedName>
    <definedName name="Н_ЭНКРУПН">#REF!</definedName>
    <definedName name="Н_ЭНМЕЛКИЕ">#REF!</definedName>
    <definedName name="Н_ЭНСЛИТКИ">#REF!</definedName>
    <definedName name="название">'[8] НВВ содержание'!#REF!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ТОВ">#REF!</definedName>
    <definedName name="нов">#N/A</definedName>
    <definedName name="Новое">#N/A</definedName>
    <definedName name="новое2">#N/A</definedName>
    <definedName name="ноябрь">#REF!</definedName>
    <definedName name="НТ_АВЧСЫР">#REF!</definedName>
    <definedName name="НТ_ДАВАЛ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Ж">#REF!</definedName>
    <definedName name="о">#N/A</definedName>
    <definedName name="об_эксп">#REF!</definedName>
    <definedName name="_xlnm.Print_Area" localSheetId="7">'4.1-4.8'!$A$30:$W$43</definedName>
    <definedName name="_xlnm.Print_Area" localSheetId="9">'4.9 '!$A$1:$AE$49</definedName>
    <definedName name="_xlnm.Print_Area">#REF!</definedName>
    <definedName name="ОБЩ">#REF!</definedName>
    <definedName name="ОБЩ_Т">#REF!</definedName>
    <definedName name="ОБЩИТ">#REF!</definedName>
    <definedName name="объёмы">#REF!</definedName>
    <definedName name="октябрь">#REF!</definedName>
    <definedName name="ол">#N/A</definedName>
    <definedName name="ОЛЕ">#REF!</definedName>
    <definedName name="олл">#N/A</definedName>
    <definedName name="он">#REF!</definedName>
    <definedName name="оо">#REF!</definedName>
    <definedName name="ОС_АЛ_Ф">#REF!</definedName>
    <definedName name="ОС_АН_Б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Т">#REF!</definedName>
    <definedName name="ОС_ГЛ_Ш">#REF!</definedName>
    <definedName name="ОС_ГР">#REF!</definedName>
    <definedName name="ОС_ИЗВ_М">#REF!</definedName>
    <definedName name="ОС_К_СЫ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МЕД">#REF!</definedName>
    <definedName name="ОС_ОЛЕ">#REF!</definedName>
    <definedName name="ОС_П_УГ">#REF!</definedName>
    <definedName name="ОС_П_ЦЕМ">#REF!</definedName>
    <definedName name="ОС_ПЕК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И">#REF!</definedName>
    <definedName name="ОС_ФЛ_К">#REF!</definedName>
    <definedName name="ОС_ФТ_К">#REF!</definedName>
    <definedName name="ОС_ХЛ_Н">#REF!</definedName>
    <definedName name="ОтпускЭлектроэнергииИтогоБаз">'[9]6'!$C$15</definedName>
    <definedName name="ОтпускЭлектроэнергииИтогоРег">'[9]6'!$C$24</definedName>
    <definedName name="п">#N/A</definedName>
    <definedName name="П_УГ">#REF!</definedName>
    <definedName name="П_ЦЕМ">#REF!</definedName>
    <definedName name="папа" localSheetId="2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localSheetId="2" hidden="1">{"konoplin - Личное представление",#N/A,TRUE,"ФинПлан_1кв";"konoplin - Личное представление",#N/A,TRUE,"ФинПлан_2кв"}</definedName>
    <definedName name="папа_1" localSheetId="1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localSheetId="2" hidden="1">{"konoplin - Личное представление",#N/A,TRUE,"ФинПлан_1кв";"konoplin - Личное представление",#N/A,TRUE,"ФинПлан_2кв"}</definedName>
    <definedName name="папа_2" localSheetId="1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localSheetId="2" hidden="1">{"konoplin - Личное представление",#N/A,TRUE,"ФинПлан_1кв";"konoplin - Личное представление",#N/A,TRUE,"ФинПлан_2кв"}</definedName>
    <definedName name="папа_3" localSheetId="1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localSheetId="2" hidden="1">{"konoplin - Личное представление",#N/A,TRUE,"ФинПлан_1кв";"konoplin - Личное представление",#N/A,TRUE,"ФинПлан_2кв"}</definedName>
    <definedName name="папа_4" localSheetId="1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localSheetId="2" hidden="1">{"konoplin - Личное представление",#N/A,TRUE,"ФинПлан_1кв";"konoplin - Личное представление",#N/A,TRUE,"ФинПлан_2кв"}</definedName>
    <definedName name="папа_5" localSheetId="1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Р">#REF!</definedName>
    <definedName name="ПЕК">#REF!</definedName>
    <definedName name="первый">#REF!</definedName>
    <definedName name="Период">#REF!</definedName>
    <definedName name="ПериодРегулирования">[9]Заголовок!$B$14</definedName>
    <definedName name="план">#REF!</definedName>
    <definedName name="план1">#REF!</definedName>
    <definedName name="ПОД_К">#REF!</definedName>
    <definedName name="ПОД_КО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пп">#N/A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И">#N/A</definedName>
    <definedName name="ПУСК_АВЧ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 localSheetId="2">P5_SCOPE_PER_PRT,P6_SCOPE_PER_PRT,P7_SCOPE_PER_PRT,P8_SCOPE_PER_PRT</definedName>
    <definedName name="р" localSheetId="1">P5_SCOPE_PER_PRT,P6_SCOPE_PER_PRT,P7_SCOPE_PER_PRT,P8_SCOPE_PER_PRT</definedName>
    <definedName name="р">P5_SCOPE_PER_PRT,P6_SCOPE_PER_PRT,P7_SCOPE_PER_PRT,P8_SCOPE_PER_PRT</definedName>
    <definedName name="работы">#REF!</definedName>
    <definedName name="расшифровка">#REF!</definedName>
    <definedName name="ремонты2">#N/A</definedName>
    <definedName name="рис1" localSheetId="2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_1" localSheetId="2" hidden="1">{#N/A,#N/A,TRUE,"Лист1";#N/A,#N/A,TRUE,"Лист2";#N/A,#N/A,TRUE,"Лист3"}</definedName>
    <definedName name="рис1_1" localSheetId="1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localSheetId="2" hidden="1">{#N/A,#N/A,TRUE,"Лист1";#N/A,#N/A,TRUE,"Лист2";#N/A,#N/A,TRUE,"Лист3"}</definedName>
    <definedName name="рис1_2" localSheetId="1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localSheetId="2" hidden="1">{#N/A,#N/A,TRUE,"Лист1";#N/A,#N/A,TRUE,"Лист2";#N/A,#N/A,TRUE,"Лист3"}</definedName>
    <definedName name="рис1_3" localSheetId="1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localSheetId="2" hidden="1">{#N/A,#N/A,TRUE,"Лист1";#N/A,#N/A,TRUE,"Лист2";#N/A,#N/A,TRUE,"Лист3"}</definedName>
    <definedName name="рис1_4" localSheetId="1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localSheetId="2" hidden="1">{#N/A,#N/A,TRUE,"Лист1";#N/A,#N/A,TRUE,"Лист2";#N/A,#N/A,TRUE,"Лист3"}</definedName>
    <definedName name="рис1_5" localSheetId="1" hidden="1">{#N/A,#N/A,TRUE,"Лист1";#N/A,#N/A,TRUE,"Лист2";#N/A,#N/A,TRUE,"Лист3"}</definedName>
    <definedName name="рис1_5" hidden="1">{#N/A,#N/A,TRUE,"Лист1";#N/A,#N/A,TRUE,"Лист2";#N/A,#N/A,TRUE,"Лист3"}</definedName>
    <definedName name="Рсрi">#REF!</definedName>
    <definedName name="с">#N/A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ентябрь">#REF!</definedName>
    <definedName name="СЕР_К">#REF!</definedName>
    <definedName name="СК_АН">#REF!</definedName>
    <definedName name="СОЦСТРАХ">#REF!</definedName>
    <definedName name="СПЛАВ6063">#REF!</definedName>
    <definedName name="СПЛАВ6063_КРАМЗ">#REF!</definedName>
    <definedName name="сс">#N/A</definedName>
    <definedName name="СС_АВЧ">#REF!</definedName>
    <definedName name="СС_АВЧВН">#REF!</definedName>
    <definedName name="СС_АВЧТОЛ">#REF!</definedName>
    <definedName name="СС_АЛФТЗФА">#REF!</definedName>
    <definedName name="СС_КРСМЕШ">#REF!</definedName>
    <definedName name="СС_МАРГ_ЛИГ_ДП">#REF!</definedName>
    <definedName name="СС_МАССА">#REF!</definedName>
    <definedName name="СС_СЫР">#REF!</definedName>
    <definedName name="СС_СЫРВН">#REF!</definedName>
    <definedName name="СС_СЫРТОЛ">#REF!</definedName>
    <definedName name="сс3">#N/A</definedName>
    <definedName name="сссс">#N/A</definedName>
    <definedName name="ссы">#N/A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ЫР">#REF!</definedName>
    <definedName name="СЫР_ВН">#REF!</definedName>
    <definedName name="СЫР_ТОЛ">#REF!</definedName>
    <definedName name="СЫРА">#REF!</definedName>
    <definedName name="СЫРЬЁ">#REF!</definedName>
    <definedName name="т">#N/A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ЗР">#REF!</definedName>
    <definedName name="ТИ">#REF!</definedName>
    <definedName name="ТОВАРНЫЙ">#REF!</definedName>
    <definedName name="ТОЛ">#REF!</definedName>
    <definedName name="ТОЛЛИНГ_СЫРЕЦ">#REF!</definedName>
    <definedName name="тп" localSheetId="2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п_1" localSheetId="2" hidden="1">{#N/A,#N/A,TRUE,"Лист1";#N/A,#N/A,TRUE,"Лист2";#N/A,#N/A,TRUE,"Лист3"}</definedName>
    <definedName name="тп_1" localSheetId="1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localSheetId="2" hidden="1">{#N/A,#N/A,TRUE,"Лист1";#N/A,#N/A,TRUE,"Лист2";#N/A,#N/A,TRUE,"Лист3"}</definedName>
    <definedName name="тп_2" localSheetId="1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localSheetId="2" hidden="1">{#N/A,#N/A,TRUE,"Лист1";#N/A,#N/A,TRUE,"Лист2";#N/A,#N/A,TRUE,"Лист3"}</definedName>
    <definedName name="тп_3" localSheetId="1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localSheetId="2" hidden="1">{#N/A,#N/A,TRUE,"Лист1";#N/A,#N/A,TRUE,"Лист2";#N/A,#N/A,TRUE,"Лист3"}</definedName>
    <definedName name="тп_4" localSheetId="1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localSheetId="2" hidden="1">{#N/A,#N/A,TRUE,"Лист1";#N/A,#N/A,TRUE,"Лист2";#N/A,#N/A,TRUE,"Лист3"}</definedName>
    <definedName name="тп_5" localSheetId="1" hidden="1">{#N/A,#N/A,TRUE,"Лист1";#N/A,#N/A,TRUE,"Лист2";#N/A,#N/A,TRUE,"Лист3"}</definedName>
    <definedName name="тп_5" hidden="1">{#N/A,#N/A,TRUE,"Лист1";#N/A,#N/A,TRUE,"Лист2";#N/A,#N/A,TRUE,"Лист3"}</definedName>
    <definedName name="ТР">#REF!</definedName>
    <definedName name="третий">#REF!</definedName>
    <definedName name="тт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ееукеееееееееееееее_1" localSheetId="2" hidden="1">{#N/A,#N/A,TRUE,"Лист1";#N/A,#N/A,TRUE,"Лист2";#N/A,#N/A,TRUE,"Лист3"}</definedName>
    <definedName name="укеееукеееееееееееееее_1" localSheetId="1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localSheetId="2" hidden="1">{#N/A,#N/A,TRUE,"Лист1";#N/A,#N/A,TRUE,"Лист2";#N/A,#N/A,TRUE,"Лист3"}</definedName>
    <definedName name="укеееукеееееееееееееее_2" localSheetId="1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localSheetId="2" hidden="1">{#N/A,#N/A,TRUE,"Лист1";#N/A,#N/A,TRUE,"Лист2";#N/A,#N/A,TRUE,"Лист3"}</definedName>
    <definedName name="укеееукеееееееееееееее_3" localSheetId="1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localSheetId="2" hidden="1">{#N/A,#N/A,TRUE,"Лист1";#N/A,#N/A,TRUE,"Лист2";#N/A,#N/A,TRUE,"Лист3"}</definedName>
    <definedName name="укеееукеееееееееееееее_4" localSheetId="1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localSheetId="2" hidden="1">{#N/A,#N/A,TRUE,"Лист1";#N/A,#N/A,TRUE,"Лист2";#N/A,#N/A,TRUE,"Лист3"}</definedName>
    <definedName name="укеееукеееееееееееееее_5" localSheetId="1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localSheetId="2" hidden="1">{#N/A,#N/A,TRUE,"Лист1";#N/A,#N/A,TRUE,"Лист2";#N/A,#N/A,TRUE,"Лист3"}</definedName>
    <definedName name="укеукеуеуе_1" localSheetId="1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localSheetId="2" hidden="1">{#N/A,#N/A,TRUE,"Лист1";#N/A,#N/A,TRUE,"Лист2";#N/A,#N/A,TRUE,"Лист3"}</definedName>
    <definedName name="укеукеуеуе_2" localSheetId="1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localSheetId="2" hidden="1">{#N/A,#N/A,TRUE,"Лист1";#N/A,#N/A,TRUE,"Лист2";#N/A,#N/A,TRUE,"Лист3"}</definedName>
    <definedName name="укеукеуеуе_3" localSheetId="1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localSheetId="2" hidden="1">{#N/A,#N/A,TRUE,"Лист1";#N/A,#N/A,TRUE,"Лист2";#N/A,#N/A,TRUE,"Лист3"}</definedName>
    <definedName name="укеукеуеуе_4" localSheetId="1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localSheetId="2" hidden="1">{#N/A,#N/A,TRUE,"Лист1";#N/A,#N/A,TRUE,"Лист2";#N/A,#N/A,TRUE,"Лист3"}</definedName>
    <definedName name="укеукеуеуе_5" localSheetId="1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П">#N/A</definedName>
    <definedName name="уфэ">#N/A</definedName>
    <definedName name="ф" localSheetId="2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_1" localSheetId="2" hidden="1">{"konoplin - Личное представление",#N/A,TRUE,"ФинПлан_1кв";"konoplin - Личное представление",#N/A,TRUE,"ФинПлан_2кв"}</definedName>
    <definedName name="ф_1" localSheetId="1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localSheetId="2" hidden="1">{"konoplin - Личное представление",#N/A,TRUE,"ФинПлан_1кв";"konoplin - Личное представление",#N/A,TRUE,"ФинПлан_2кв"}</definedName>
    <definedName name="ф_2" localSheetId="1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localSheetId="2" hidden="1">{"konoplin - Личное представление",#N/A,TRUE,"ФинПлан_1кв";"konoplin - Личное представление",#N/A,TRUE,"ФинПлан_2кв"}</definedName>
    <definedName name="ф_3" localSheetId="1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localSheetId="2" hidden="1">{"konoplin - Личное представление",#N/A,TRUE,"ФинПлан_1кв";"konoplin - Личное представление",#N/A,TRUE,"ФинПлан_2кв"}</definedName>
    <definedName name="ф_4" localSheetId="1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localSheetId="2" hidden="1">{"konoplin - Личное представление",#N/A,TRUE,"ФинПлан_1кв";"konoplin - Личное представление",#N/A,TRUE,"ФинПлан_2кв"}</definedName>
    <definedName name="ф_5" localSheetId="1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Л_К">#REF!</definedName>
    <definedName name="форм">#REF!</definedName>
    <definedName name="Формат_ширина">#N/A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>#N/A</definedName>
    <definedName name="х">#N/A</definedName>
    <definedName name="ХЛ_Н">#REF!</definedName>
    <definedName name="хххх">#N/A</definedName>
    <definedName name="ц">#N/A</definedName>
    <definedName name="ЦЕННЗП_АВЧ">#REF!</definedName>
    <definedName name="ЦЕННЗП_АТЧ">#REF!</definedName>
    <definedName name="ЦЕХОВЫЕ">#REF!</definedName>
    <definedName name="ЦЕХР">#REF!</definedName>
    <definedName name="ЦЕХРИТ">#REF!</definedName>
    <definedName name="ЦЕХС">#REF!</definedName>
    <definedName name="цу">#N/A</definedName>
    <definedName name="ч">#N/A</definedName>
    <definedName name="четвертый">#REF!</definedName>
    <definedName name="ш">#N/A</definedName>
    <definedName name="ШТАНГИ">#REF!</definedName>
    <definedName name="щ">#N/A</definedName>
    <definedName name="ъ">#REF!</definedName>
    <definedName name="ы">#N/A</definedName>
    <definedName name="ыв">#N/A</definedName>
    <definedName name="ыуаы" localSheetId="2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_1" localSheetId="2" hidden="1">{#N/A,#N/A,TRUE,"Лист1";#N/A,#N/A,TRUE,"Лист2";#N/A,#N/A,TRUE,"Лист3"}</definedName>
    <definedName name="ыуаы_1" localSheetId="1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localSheetId="2" hidden="1">{#N/A,#N/A,TRUE,"Лист1";#N/A,#N/A,TRUE,"Лист2";#N/A,#N/A,TRUE,"Лист3"}</definedName>
    <definedName name="ыуаы_2" localSheetId="1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localSheetId="2" hidden="1">{#N/A,#N/A,TRUE,"Лист1";#N/A,#N/A,TRUE,"Лист2";#N/A,#N/A,TRUE,"Лист3"}</definedName>
    <definedName name="ыуаы_3" localSheetId="1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localSheetId="2" hidden="1">{#N/A,#N/A,TRUE,"Лист1";#N/A,#N/A,TRUE,"Лист2";#N/A,#N/A,TRUE,"Лист3"}</definedName>
    <definedName name="ыуаы_4" localSheetId="1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localSheetId="2" hidden="1">{#N/A,#N/A,TRUE,"Лист1";#N/A,#N/A,TRUE,"Лист2";#N/A,#N/A,TRUE,"Лист3"}</definedName>
    <definedName name="ыуаы_5" localSheetId="1" hidden="1">{#N/A,#N/A,TRUE,"Лист1";#N/A,#N/A,TRUE,"Лист2";#N/A,#N/A,TRUE,"Лист3"}</definedName>
    <definedName name="ыуаы_5" hidden="1">{#N/A,#N/A,TRUE,"Лист1";#N/A,#N/A,TRUE,"Лист2";#N/A,#N/A,TRUE,"Лист3"}</definedName>
    <definedName name="ыыыы">#N/A</definedName>
    <definedName name="ыыыыы">#N/A</definedName>
    <definedName name="ыыыыыы">#N/A</definedName>
    <definedName name="ыыыыыыыыыыыыыыы">#N/A</definedName>
    <definedName name="ь">#N/A</definedName>
    <definedName name="ьь">#REF!</definedName>
    <definedName name="ььььь">#N/A</definedName>
    <definedName name="э">#N/A</definedName>
    <definedName name="электро_проц_ф">#REF!</definedName>
    <definedName name="электро_процент">#REF!</definedName>
    <definedName name="ЭН">#REF!</definedName>
    <definedName name="ЭЭ">#REF!</definedName>
    <definedName name="ЭЭ_">#REF!</definedName>
    <definedName name="ЭЭ_ЗФА">#REF!</definedName>
    <definedName name="ЭЭ_Т">#REF!</definedName>
    <definedName name="эээээээээээээээээээээ">#N/A</definedName>
    <definedName name="ю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я">#N/A</definedName>
    <definedName name="ЯНВ_РУБ">#REF!</definedName>
    <definedName name="ЯНВ_ТОН">#REF!</definedName>
  </definedNames>
  <calcPr calcId="144525"/>
</workbook>
</file>

<file path=xl/calcChain.xml><?xml version="1.0" encoding="utf-8"?>
<calcChain xmlns="http://schemas.openxmlformats.org/spreadsheetml/2006/main">
  <c r="Q33" i="15" l="1"/>
  <c r="L33" i="15"/>
  <c r="G33" i="15"/>
  <c r="Q32" i="15"/>
  <c r="L32" i="15"/>
  <c r="G32" i="15"/>
  <c r="Q31" i="15"/>
  <c r="L31" i="15"/>
  <c r="G31" i="15"/>
  <c r="Q30" i="15"/>
  <c r="L30" i="15"/>
  <c r="G30" i="15"/>
  <c r="Q29" i="15"/>
  <c r="L29" i="15"/>
  <c r="G29" i="15"/>
  <c r="Q28" i="15"/>
  <c r="L28" i="15"/>
  <c r="G28" i="15"/>
  <c r="Q27" i="15"/>
  <c r="L27" i="15"/>
  <c r="G27" i="15"/>
  <c r="Q26" i="15"/>
  <c r="L26" i="15"/>
  <c r="G26" i="15"/>
  <c r="Q25" i="15"/>
  <c r="L25" i="15"/>
  <c r="G25" i="15"/>
  <c r="Q24" i="15"/>
  <c r="L24" i="15"/>
  <c r="G24" i="15"/>
  <c r="Q23" i="15"/>
  <c r="L23" i="15"/>
  <c r="G23" i="15"/>
  <c r="V22" i="15"/>
  <c r="Q22" i="15"/>
  <c r="L22" i="15"/>
  <c r="G22" i="15"/>
  <c r="AC121" i="11" l="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V27" i="16" l="1"/>
  <c r="V26" i="16"/>
  <c r="V25" i="16"/>
  <c r="V24" i="16"/>
  <c r="M25" i="16"/>
  <c r="M24" i="16"/>
  <c r="V28" i="16" l="1"/>
  <c r="Q28" i="16"/>
  <c r="G28" i="16"/>
  <c r="Q27" i="16"/>
  <c r="G27" i="16"/>
  <c r="Q26" i="16"/>
  <c r="G26" i="16"/>
  <c r="Q25" i="16"/>
  <c r="G25" i="16"/>
  <c r="Q24" i="16"/>
  <c r="G24" i="16"/>
  <c r="V23" i="16"/>
  <c r="Q23" i="16"/>
  <c r="G23" i="16"/>
  <c r="V22" i="16"/>
  <c r="Q22" i="16"/>
  <c r="G22" i="16"/>
  <c r="V21" i="16"/>
  <c r="Q21" i="16"/>
  <c r="G21" i="16"/>
  <c r="V20" i="16"/>
  <c r="Q20" i="16"/>
  <c r="G20" i="16"/>
  <c r="V19" i="16"/>
  <c r="Q19" i="16"/>
  <c r="G19" i="16"/>
  <c r="V18" i="16"/>
  <c r="Q18" i="16"/>
  <c r="G18" i="16"/>
  <c r="V17" i="16"/>
  <c r="Q17" i="16"/>
  <c r="G17" i="16"/>
  <c r="V16" i="16"/>
  <c r="Q16" i="16"/>
  <c r="G16" i="16"/>
  <c r="V15" i="16"/>
  <c r="Q15" i="16"/>
  <c r="G15" i="16"/>
  <c r="V14" i="16"/>
  <c r="Q14" i="16"/>
  <c r="G14" i="16"/>
  <c r="V13" i="16"/>
  <c r="Q13" i="16"/>
  <c r="G13" i="16"/>
  <c r="V12" i="16"/>
  <c r="Q12" i="16"/>
  <c r="G12" i="16"/>
  <c r="V11" i="16"/>
  <c r="Q11" i="16"/>
  <c r="G11" i="16"/>
  <c r="V10" i="16"/>
  <c r="Q10" i="16"/>
  <c r="G10" i="16"/>
  <c r="V9" i="16"/>
  <c r="Q9" i="16"/>
  <c r="G9" i="16"/>
  <c r="V8" i="16"/>
  <c r="R8" i="16"/>
  <c r="Q8" i="16"/>
  <c r="M8" i="16"/>
  <c r="G8" i="16"/>
  <c r="K11" i="17" l="1"/>
  <c r="D22" i="1" l="1"/>
  <c r="C21" i="1" l="1"/>
  <c r="C20" i="1"/>
  <c r="C16" i="1"/>
  <c r="C11" i="1"/>
  <c r="C15" i="1"/>
  <c r="C10" i="1"/>
  <c r="M11" i="17" l="1"/>
  <c r="AB11" i="17" s="1"/>
  <c r="AC11" i="17"/>
  <c r="M12" i="17"/>
  <c r="AB12" i="17" s="1"/>
  <c r="AC12" i="17"/>
  <c r="AC13" i="17"/>
  <c r="M13" i="17"/>
  <c r="AB13" i="17" s="1"/>
  <c r="I14" i="17"/>
  <c r="AC14" i="17" s="1"/>
  <c r="M14" i="17"/>
  <c r="AB14" i="17"/>
  <c r="I15" i="17"/>
  <c r="M15" i="17"/>
  <c r="AB15" i="17"/>
  <c r="AC15" i="17"/>
  <c r="I16" i="17"/>
  <c r="M16" i="17"/>
  <c r="AB16" i="17"/>
  <c r="AC16" i="17"/>
  <c r="I17" i="17"/>
  <c r="M17" i="17"/>
  <c r="AB17" i="17"/>
  <c r="AC17" i="17"/>
  <c r="I18" i="17"/>
  <c r="M18" i="17"/>
  <c r="AB18" i="17"/>
  <c r="AC18" i="17"/>
  <c r="I19" i="17"/>
  <c r="AC19" i="17" s="1"/>
  <c r="M19" i="17"/>
  <c r="AB19" i="17"/>
  <c r="I20" i="17"/>
  <c r="M20" i="17"/>
  <c r="AB20" i="17"/>
  <c r="AC20" i="17"/>
  <c r="I21" i="17"/>
  <c r="M21" i="17"/>
  <c r="AB21" i="17"/>
  <c r="AC21" i="17"/>
  <c r="I22" i="17"/>
  <c r="AC22" i="17" s="1"/>
  <c r="M22" i="17"/>
  <c r="AB22" i="17"/>
  <c r="I23" i="17"/>
  <c r="M23" i="17"/>
  <c r="AB23" i="17"/>
  <c r="AC23" i="17"/>
  <c r="I24" i="17"/>
  <c r="AC24" i="17" s="1"/>
  <c r="M24" i="17"/>
  <c r="AB24" i="17"/>
  <c r="I25" i="17"/>
  <c r="AC25" i="17" s="1"/>
  <c r="M25" i="17"/>
  <c r="AB25" i="17"/>
  <c r="I26" i="17"/>
  <c r="M26" i="17"/>
  <c r="AB26" i="17"/>
  <c r="AC26" i="17"/>
  <c r="I27" i="17"/>
  <c r="M27" i="17"/>
  <c r="AB27" i="17"/>
  <c r="AC27" i="17"/>
  <c r="I28" i="17"/>
  <c r="AC28" i="17" s="1"/>
  <c r="M28" i="17"/>
  <c r="AB28" i="17"/>
  <c r="I29" i="17"/>
  <c r="M29" i="17"/>
  <c r="AB29" i="17"/>
  <c r="AC29" i="17"/>
  <c r="I30" i="17"/>
  <c r="AC30" i="17" s="1"/>
  <c r="M30" i="17"/>
  <c r="AB30" i="17"/>
  <c r="I31" i="17"/>
  <c r="M31" i="17"/>
  <c r="AB31" i="17"/>
  <c r="AC31" i="17"/>
  <c r="I32" i="17"/>
  <c r="M32" i="17"/>
  <c r="AB32" i="17"/>
  <c r="AC32" i="17"/>
  <c r="I33" i="17"/>
  <c r="AC33" i="17" s="1"/>
  <c r="M33" i="17"/>
  <c r="AB33" i="17"/>
  <c r="I34" i="17"/>
  <c r="AC34" i="17" s="1"/>
  <c r="M34" i="17"/>
  <c r="AB34" i="17"/>
  <c r="I35" i="17"/>
  <c r="M35" i="17"/>
  <c r="AB35" i="17"/>
  <c r="AC35" i="17"/>
  <c r="I36" i="17"/>
  <c r="AC36" i="17" s="1"/>
  <c r="M36" i="17"/>
  <c r="AB36" i="17"/>
  <c r="I37" i="17"/>
  <c r="M37" i="17"/>
  <c r="AB37" i="17"/>
  <c r="AC37" i="17"/>
  <c r="I38" i="17"/>
  <c r="M38" i="17"/>
  <c r="AB38" i="17"/>
  <c r="AC38" i="17"/>
  <c r="I39" i="17"/>
  <c r="M39" i="17"/>
  <c r="AB39" i="17"/>
  <c r="AC39" i="17"/>
  <c r="I40" i="17"/>
  <c r="AC40" i="17" s="1"/>
  <c r="M40" i="17"/>
  <c r="AB40" i="17"/>
  <c r="I41" i="17"/>
  <c r="M41" i="17"/>
  <c r="AB41" i="17"/>
  <c r="AC41" i="17"/>
  <c r="I42" i="17"/>
  <c r="AC42" i="17" s="1"/>
  <c r="M42" i="17"/>
  <c r="AB42" i="17"/>
  <c r="I43" i="17"/>
  <c r="M43" i="17"/>
  <c r="AB43" i="17"/>
  <c r="AC43" i="17"/>
  <c r="I44" i="17"/>
  <c r="M44" i="17"/>
  <c r="AB44" i="17"/>
  <c r="AC44" i="17"/>
  <c r="I45" i="17"/>
  <c r="M45" i="17"/>
  <c r="AB45" i="17"/>
  <c r="AC45" i="17"/>
  <c r="I46" i="17"/>
  <c r="M46" i="17"/>
  <c r="AB46" i="17"/>
  <c r="AC46" i="17"/>
  <c r="E21" i="19" l="1"/>
  <c r="E20" i="19"/>
  <c r="D20" i="19"/>
  <c r="D21" i="19" s="1"/>
  <c r="E11" i="19"/>
  <c r="E27" i="19" s="1"/>
  <c r="E10" i="19"/>
  <c r="D10" i="19"/>
  <c r="D11" i="19" s="1"/>
  <c r="D21" i="18"/>
  <c r="D20" i="18"/>
  <c r="D19" i="18"/>
  <c r="D18" i="18"/>
  <c r="W52" i="17" a="1"/>
  <c r="W52" i="17" s="1"/>
  <c r="V52" i="17" a="1"/>
  <c r="V52" i="17" s="1"/>
  <c r="U52" i="17" a="1"/>
  <c r="U52" i="17" s="1"/>
  <c r="T52" i="17" a="1"/>
  <c r="T52" i="17" s="1"/>
  <c r="S52" i="17" a="1"/>
  <c r="S52" i="17" s="1"/>
  <c r="R52" i="17" a="1"/>
  <c r="R52" i="17" s="1"/>
  <c r="Q52" i="17" a="1"/>
  <c r="Q52" i="17" s="1"/>
  <c r="P52" i="17" a="1"/>
  <c r="P52" i="17" s="1"/>
  <c r="O52" i="17" a="1"/>
  <c r="O52" i="17" s="1"/>
  <c r="N52" i="17" a="1"/>
  <c r="N52" i="17" s="1"/>
  <c r="I52" i="17" a="1"/>
  <c r="I52" i="17" s="1"/>
  <c r="W51" i="17"/>
  <c r="V51" i="17"/>
  <c r="U51" i="17"/>
  <c r="T51" i="17"/>
  <c r="S51" i="17"/>
  <c r="R51" i="17"/>
  <c r="Q51" i="17"/>
  <c r="P51" i="17"/>
  <c r="O51" i="17"/>
  <c r="N51" i="17"/>
  <c r="I51" i="17"/>
  <c r="W50" i="17"/>
  <c r="V50" i="17"/>
  <c r="U50" i="17"/>
  <c r="T50" i="17"/>
  <c r="S50" i="17"/>
  <c r="R50" i="17"/>
  <c r="Q50" i="17"/>
  <c r="P50" i="17"/>
  <c r="O50" i="17"/>
  <c r="N50" i="17"/>
  <c r="M50" i="17"/>
  <c r="I50" i="17"/>
  <c r="W49" i="17"/>
  <c r="V49" i="17"/>
  <c r="U49" i="17"/>
  <c r="T49" i="17"/>
  <c r="S49" i="17"/>
  <c r="R49" i="17"/>
  <c r="Q49" i="17"/>
  <c r="P49" i="17"/>
  <c r="O49" i="17"/>
  <c r="N49" i="17"/>
  <c r="I49" i="17"/>
  <c r="W48" i="17"/>
  <c r="V48" i="17"/>
  <c r="U48" i="17"/>
  <c r="T48" i="17"/>
  <c r="S48" i="17"/>
  <c r="R48" i="17"/>
  <c r="Q48" i="17"/>
  <c r="P48" i="17"/>
  <c r="O48" i="17"/>
  <c r="N48" i="17"/>
  <c r="M49" i="17"/>
  <c r="AB48" i="17"/>
  <c r="C18" i="18" s="1"/>
  <c r="D7" i="1" s="1"/>
  <c r="M48" i="17"/>
  <c r="I48" i="17"/>
  <c r="D11" i="1" l="1"/>
  <c r="D10" i="1"/>
  <c r="D27" i="19"/>
  <c r="AC48" i="17"/>
  <c r="C20" i="18" s="1"/>
  <c r="D17" i="1" s="1"/>
  <c r="M51" i="17"/>
  <c r="M52" i="17" a="1"/>
  <c r="M52" i="17" s="1"/>
  <c r="C19" i="18" s="1"/>
  <c r="D12" i="1" s="1"/>
  <c r="D16" i="1" l="1"/>
  <c r="D15" i="1"/>
  <c r="D21" i="1"/>
  <c r="D20" i="1"/>
  <c r="D26" i="1"/>
  <c r="Q7" i="3" s="1"/>
  <c r="D25" i="1"/>
  <c r="P7" i="3" s="1"/>
  <c r="M7" i="3"/>
  <c r="L7" i="3"/>
  <c r="I7" i="3"/>
  <c r="H7" i="3"/>
  <c r="E7" i="3"/>
  <c r="D7" i="3"/>
  <c r="C26" i="1" l="1"/>
  <c r="C25" i="1"/>
  <c r="F38" i="2"/>
  <c r="F42" i="2" l="1"/>
  <c r="F41" i="2"/>
  <c r="F35" i="2"/>
  <c r="F36" i="2"/>
  <c r="F37" i="2"/>
  <c r="F39" i="2"/>
  <c r="F40" i="2"/>
  <c r="F34" i="2"/>
  <c r="H27" i="2" l="1"/>
  <c r="J24" i="2"/>
  <c r="J25" i="2"/>
  <c r="J26" i="2"/>
  <c r="J23" i="2"/>
  <c r="I24" i="2"/>
  <c r="I25" i="2"/>
  <c r="I26" i="2"/>
  <c r="I23" i="2"/>
  <c r="H24" i="2"/>
  <c r="H25" i="2"/>
  <c r="H26" i="2"/>
  <c r="H23" i="2"/>
  <c r="F49" i="2"/>
  <c r="F50" i="2"/>
  <c r="F51" i="2"/>
  <c r="F52" i="2"/>
  <c r="F53" i="2"/>
  <c r="F48" i="2"/>
  <c r="J15" i="2"/>
  <c r="M13" i="2"/>
  <c r="M14" i="2"/>
  <c r="M12" i="2"/>
  <c r="L13" i="2"/>
  <c r="L14" i="2"/>
  <c r="L12" i="2"/>
  <c r="K13" i="2"/>
  <c r="K14" i="2"/>
  <c r="K12" i="2"/>
  <c r="J13" i="2"/>
  <c r="J14" i="2"/>
  <c r="J12" i="2"/>
  <c r="E25" i="1" l="1"/>
  <c r="E27" i="1"/>
  <c r="E26" i="1"/>
  <c r="E22" i="1"/>
  <c r="E21" i="1"/>
  <c r="E20" i="1"/>
  <c r="E17" i="1"/>
  <c r="E11" i="1"/>
  <c r="E10" i="1"/>
  <c r="E7" i="1"/>
  <c r="E15" i="1" l="1"/>
  <c r="E16" i="1"/>
  <c r="E12" i="1"/>
</calcChain>
</file>

<file path=xl/sharedStrings.xml><?xml version="1.0" encoding="utf-8"?>
<sst xmlns="http://schemas.openxmlformats.org/spreadsheetml/2006/main" count="1257" uniqueCount="527">
  <si>
    <t>Приложение № 7 
к Единым стандартам качества обслуживания 
сетевыми организациями потребителей услуг 
сетевых организаций</t>
  </si>
  <si>
    <t>1. Общая информация о сетевой организации</t>
  </si>
  <si>
    <t>ВН</t>
  </si>
  <si>
    <t>НН</t>
  </si>
  <si>
    <t>1.3. Информация об объектах электросетевого хозяйства сетевой организации</t>
  </si>
  <si>
    <t>HH</t>
  </si>
  <si>
    <t>№</t>
  </si>
  <si>
    <t>Показатель</t>
  </si>
  <si>
    <t>Значение показателя, годы</t>
  </si>
  <si>
    <t>Динамика изменения</t>
  </si>
  <si>
    <t>1.</t>
  </si>
  <si>
    <t>-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</si>
  <si>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</si>
  <si>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</si>
  <si>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</si>
  <si>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</si>
  <si>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</si>
  <si>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</si>
  <si>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</si>
  <si>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</si>
  <si>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</t>
  </si>
  <si>
    <t>2.1.</t>
  </si>
  <si>
    <t>2.2.</t>
  </si>
  <si>
    <t>2.3.</t>
  </si>
  <si>
    <t>2.4.</t>
  </si>
  <si>
    <t>3.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</si>
  <si>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</si>
  <si>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3.1.</t>
  </si>
  <si>
    <t>3.2.</t>
  </si>
  <si>
    <t>3.3.</t>
  </si>
  <si>
    <t>3.4.</t>
  </si>
  <si>
    <t>4.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</si>
  <si>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</si>
  <si>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4.1.</t>
  </si>
  <si>
    <t>4.2.</t>
  </si>
  <si>
    <t>4.3.</t>
  </si>
  <si>
    <t>4.4.</t>
  </si>
  <si>
    <t>5.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</si>
  <si>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</si>
  <si>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</si>
  <si>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</si>
  <si>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</si>
  <si>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</si>
  <si>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</si>
  <si>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 xml:space="preserve">Планируемые мероприятия, направленные на повышение качества оказания услуг по передаче электроэнергии, с указанием сроков
</t>
  </si>
  <si>
    <t>CH I</t>
  </si>
  <si>
    <t>CH II</t>
  </si>
  <si>
    <t>Информация о качестве услуг по технологическому присоединению</t>
  </si>
  <si>
    <t>3.4. Сведения о качестве услуг по технологическому присоединению к электрическим сетям сетевой организации</t>
  </si>
  <si>
    <t>Категория присоединения потребителей услуг по передаче электрической энергии в разбивке по мощности, 
в динамике по годам</t>
  </si>
  <si>
    <t>Всего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</si>
  <si>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</si>
  <si>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</si>
  <si>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</si>
  <si>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</si>
  <si>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</si>
  <si>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</si>
  <si>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</si>
  <si>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</si>
  <si>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</si>
  <si>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</si>
  <si>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</si>
  <si>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</si>
  <si>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6.</t>
  </si>
  <si>
    <t>Число исполненных договоров об осуществлении технологического присоединения к электрическим сетям, штуки</t>
  </si>
  <si>
    <t>7.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</si>
  <si>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</si>
  <si>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</si>
  <si>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</si>
  <si>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</si>
  <si>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8.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</si>
  <si>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</si>
  <si>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Мощность энергопринимающих устройств заявителя, кВт</t>
  </si>
  <si>
    <t>Категория надежности</t>
  </si>
  <si>
    <t>I-II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</si>
  <si>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</si>
  <si>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</si>
  <si>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</si>
  <si>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</si>
  <si>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Х</t>
  </si>
  <si>
    <t>500- сельская местность/ 300-городская местность</t>
  </si>
  <si>
    <t>Да</t>
  </si>
  <si>
    <t>КЛ</t>
  </si>
  <si>
    <t>ВЛ</t>
  </si>
  <si>
    <t>Нет</t>
  </si>
  <si>
    <t>* расчет проведен с применением ставок за единицу максимальной мощности</t>
  </si>
  <si>
    <t>4. Качество обслуживания</t>
  </si>
  <si>
    <t xml:space="preserve">Категории обращений потребителей
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</si>
  <si>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</si>
  <si>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</si>
  <si>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</si>
  <si>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</si>
  <si>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</si>
  <si>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</si>
  <si>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</si>
  <si>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</si>
  <si>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</si>
  <si>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</si>
  <si>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1.5.</t>
  </si>
  <si>
    <t>техническое обслуживание электросетевых объектов</t>
  </si>
  <si>
    <t>1.6.</t>
  </si>
  <si>
    <t xml:space="preserve">прочее </t>
  </si>
  <si>
    <t>Жалобы</t>
  </si>
  <si>
    <t>2.5.</t>
  </si>
  <si>
    <t>2.6.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</si>
  <si>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</si>
  <si>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</si>
  <si>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</si>
  <si>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</si>
  <si>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прочее (указать)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</si>
  <si>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</si>
  <si>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</si>
  <si>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</si>
  <si>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 xml:space="preserve">Адрес </t>
  </si>
  <si>
    <t>Номер телефона, e-mail</t>
  </si>
  <si>
    <t>Режим работы</t>
  </si>
  <si>
    <t>Предоставляемые услуги</t>
  </si>
  <si>
    <t>Количество потребителей,
обратившихся очно в отчетном периоде</t>
  </si>
  <si>
    <t>Среднее время на обслуживание потребителя, мин.</t>
  </si>
  <si>
    <t>Среднее время ожидания
 потребителя в очереди, мин.</t>
  </si>
  <si>
    <t>Количество сторонних организаций
на территории офиса обслуживания 
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</si>
  <si>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</si>
  <si>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</si>
  <si>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</si>
  <si>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Информация</t>
  </si>
  <si>
    <t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</t>
  </si>
  <si>
    <t>номер телефона</t>
  </si>
  <si>
    <t>Общее число телефонных вызовов от потребителей по выделенным номерам телефонов</t>
  </si>
  <si>
    <t>ед.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</si>
  <si>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</si>
  <si>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</si>
  <si>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</si>
  <si>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</si>
  <si>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</si>
  <si>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4.8. Организация системы обратной связи и личного кабинета через сеть Интернет. Наличие официального сайта в сети Интернет. Наличие интернет-приемной. Наличие офиса очного обслуживания клиентов.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</si>
  <si>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</si>
  <si>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</si>
  <si>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</si>
  <si>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</si>
  <si>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</si>
  <si>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</si>
  <si>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</si>
  <si>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</si>
  <si>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</si>
  <si>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</si>
  <si>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</si>
  <si>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</si>
  <si>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</si>
  <si>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</si>
  <si>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</si>
  <si>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</si>
  <si>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</si>
  <si>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</si>
  <si>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</si>
  <si>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</si>
  <si>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</si>
  <si>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</si>
  <si>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</si>
  <si>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</si>
  <si>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</si>
  <si>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</si>
  <si>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</si>
  <si>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</si>
  <si>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Показатель средней частоты прекращений передачи электрической энергии (Пsaifi),шт</t>
  </si>
  <si>
    <t>Показатель средней продолжительности прекращений передачи электрической энергии (Пsaidi),шт</t>
  </si>
  <si>
    <t xml:space="preserve">Показатель средней продолжительности прекращений передачи электрической энергии (Пsaidi),шт
</t>
  </si>
  <si>
    <t xml:space="preserve">Показатель средней частоты прекращений передачи электрической энергии, (Пsaifi),шт
</t>
  </si>
  <si>
    <t>3.5 Стоимость технологического присоединения к электрическим сетям сетевой организации ( не заполняется, в случае наличия на официальном сайте сетевой организации в сети Интернет интероктивного инструмента, который позволяет автоматически рассчитывать стоимость технологического присоединения при вводе параметров, предусмотреных настоящим пунктом)*МУП "Горэлектросеть"</t>
  </si>
  <si>
    <t>2.1.1</t>
  </si>
  <si>
    <t xml:space="preserve">качество услуг по передаче электрической энергии </t>
  </si>
  <si>
    <t>2.1.2</t>
  </si>
  <si>
    <t xml:space="preserve">качество электрической энергии </t>
  </si>
  <si>
    <t>Пункт обслуживания потребителей</t>
  </si>
  <si>
    <t>2.1</t>
  </si>
  <si>
    <t>Количество услуг, вопросов</t>
  </si>
  <si>
    <t>В процентах</t>
  </si>
  <si>
    <t>Оказание услуг по передаче электроэнергии</t>
  </si>
  <si>
    <t>Организация учета электрической энергии</t>
  </si>
  <si>
    <t>Организация обслуживания потребителей</t>
  </si>
  <si>
    <t>Жалоба</t>
  </si>
  <si>
    <t>Консультация/справочная информация</t>
  </si>
  <si>
    <t>Несоответствие качества электроэнергии техническим регламентам</t>
  </si>
  <si>
    <t>Перерывы в передаче электроэнергии, прекращение или ограничение режима передачи</t>
  </si>
  <si>
    <t>Способ обращения</t>
  </si>
  <si>
    <t>Количество обращений</t>
  </si>
  <si>
    <t>Лично в офис обслуживания</t>
  </si>
  <si>
    <t>По телефону в офис обслуживания</t>
  </si>
  <si>
    <t>По телефону «Горячая линия»</t>
  </si>
  <si>
    <t>Через официальный сайт в сети Интернет</t>
  </si>
  <si>
    <t>Письменное обращение</t>
  </si>
  <si>
    <t>Оценка достоверности, полноты и доступности предоставленной информации</t>
  </si>
  <si>
    <t>Количество оценок</t>
  </si>
  <si>
    <t>Отлично</t>
  </si>
  <si>
    <t>Хорошо</t>
  </si>
  <si>
    <t>Удовлетворительно</t>
  </si>
  <si>
    <t>Неудовлетворительно</t>
  </si>
  <si>
    <t>Плохо</t>
  </si>
  <si>
    <t>Оценка уровня комфорта и условий при обслуживании в офисе</t>
  </si>
  <si>
    <t>Время, затраченное потребителем на ожидание в очереди и обслуживание при личном посещении офиса</t>
  </si>
  <si>
    <t>Количество потребителей</t>
  </si>
  <si>
    <t>Менее 15 минут</t>
  </si>
  <si>
    <t>От 15 до 30 минут</t>
  </si>
  <si>
    <t>Более 30 минут</t>
  </si>
  <si>
    <t>Время ожидания ответа по телефону офиса обслуживания потребителей с момента соединения до момента ответа специалиста</t>
  </si>
  <si>
    <t>Количество обращений по телефону</t>
  </si>
  <si>
    <t>Менее 2 минут</t>
  </si>
  <si>
    <t>От 2 до 5 минут</t>
  </si>
  <si>
    <t>Более 5 минут</t>
  </si>
  <si>
    <t xml:space="preserve"> </t>
  </si>
  <si>
    <t>Количество ответов</t>
  </si>
  <si>
    <t>В течение 1 рабочего дня</t>
  </si>
  <si>
    <t>В течение 15 дней</t>
  </si>
  <si>
    <t>В течение 30 дней</t>
  </si>
  <si>
    <t>Более 30 дней</t>
  </si>
  <si>
    <t>Потребитель получил ответ на письменное обращение в следующие сроки</t>
  </si>
  <si>
    <t xml:space="preserve">По итогам проведенного опроса можно сделать вывод о высоком уровне и качестве предоставляемых услуг. </t>
  </si>
  <si>
    <t xml:space="preserve">    В целях повышения качества и доступности предоставления потребителям услуг и в соответствии с приказом Министерства энергетики РФ "О Единых стандартах качества обслуживания сетевыми организациями потребителей услуг сетевых организаций" от 15.04.2014 № 186 проведен опрос мнения потребителей о качестве обслуживания. </t>
  </si>
  <si>
    <t xml:space="preserve">    Опрос мнения потребителей услуг проводился путем письменного и устного опроса (анкетирования).</t>
  </si>
  <si>
    <t>Наличие офиса очного обслуживания клиентов.</t>
  </si>
  <si>
    <t>2.4. Нет прочей информации, касающаяся качества оказания услуг по передаче электрической энергии.</t>
  </si>
  <si>
    <t>2.3 Мероприятия, выполненные сетевой организацией в целях повышения качества оказания услуг по передаче электрической энергии в отчетном периоде:</t>
  </si>
  <si>
    <t>4.7.</t>
  </si>
  <si>
    <t>4.5. Дополнительные услуги, оказываемых потребителю- отсутствуют.</t>
  </si>
  <si>
    <t>Динамика изменения основных производственных средств:</t>
  </si>
  <si>
    <t>Кабельные ЛЭП 6кВ</t>
  </si>
  <si>
    <t>Воздушные ЛЭП 6кВ</t>
  </si>
  <si>
    <t>Кабельные ЛЭП 0,4кВ</t>
  </si>
  <si>
    <t>Воздушные ЛЭП 0,4кВ</t>
  </si>
  <si>
    <t>1.4. Уровень физического износа объектов электросетевого хозяйства</t>
  </si>
  <si>
    <t>3.2 Мероприятия, выполненные сетевой организацией в целях совершенствования деятельности по технологическому присоединению:</t>
  </si>
  <si>
    <t xml:space="preserve">Наличие калькулятора, с использование которого возможно расчитать стоимость технологического присоединенияк сетям сетевой организации </t>
  </si>
  <si>
    <t xml:space="preserve">Наличие интернет-приемной. В Интернет-приемной Вы можете направить обращение с запросом справочной информации (консультации) по вопросам осуществления технологического присоединения, оказания услуг по передаче электрической энергии, организации учета электрической энергии, обслуживания потребителей  </t>
  </si>
  <si>
    <t xml:space="preserve">Наличие официального сайта в сети Интернет  </t>
  </si>
  <si>
    <t>Юридические лица</t>
  </si>
  <si>
    <t>Физические лица</t>
  </si>
  <si>
    <t>СН2</t>
  </si>
  <si>
    <t>Всего:</t>
  </si>
  <si>
    <t xml:space="preserve">Оборудованы 
приборами учета </t>
  </si>
  <si>
    <t>Не оборудованы 
приборами учета</t>
  </si>
  <si>
    <t>Возм. дист. сбора д.</t>
  </si>
  <si>
    <t>Без возм. дист. сбора д.</t>
  </si>
  <si>
    <t>Бесхозяйные объекты</t>
  </si>
  <si>
    <t xml:space="preserve">Организация системы обратной связи и личного кабинета через сеть Интернет, с использованием которого возможно обеспечить контроль за заключением и исполнение технологического присоединения </t>
  </si>
  <si>
    <r>
      <t xml:space="preserve"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присоединению: </t>
    </r>
    <r>
      <rPr>
        <sz val="11"/>
        <color theme="1"/>
        <rFont val="Times New Roman"/>
        <family val="1"/>
        <charset val="204"/>
      </rPr>
      <t>прочая информация отсутствует.</t>
    </r>
  </si>
  <si>
    <t>МКД (многоквартирные дома)</t>
  </si>
  <si>
    <t xml:space="preserve">  Для обеспечения повышения качества оказания услуг по передаче электрической энергии, надежного и безопасного функционирования производственно-технических объектов и предотвращения аварийных ситуаций на предприятии выполнялись работы:</t>
  </si>
  <si>
    <t>1) По катитальному ремонту сетей:</t>
  </si>
  <si>
    <t xml:space="preserve">    Отремонтировано:</t>
  </si>
  <si>
    <t>на Чернобыльской АЭС и приравненные к ним категории граждан обслуживаются вне очереди.</t>
  </si>
  <si>
    <t xml:space="preserve">4.6. Пенсионеры, инвалиды, многодетные семьи, участники ВОВ и боевых действий на территории других государств, матери-одиночки, участники ликвидации аварии </t>
  </si>
  <si>
    <t>На 01.01.2020 год</t>
  </si>
  <si>
    <t>Количество точек поставки всего на 01.01.2020 год</t>
  </si>
  <si>
    <t>На 01.01.2020г.</t>
  </si>
  <si>
    <t>Кабельные ЛЭП 6кВ (км)</t>
  </si>
  <si>
    <t>Воздушные ЛЭП 6кВ (км)</t>
  </si>
  <si>
    <t>РП (шт)</t>
  </si>
  <si>
    <t>ТП (шт)</t>
  </si>
  <si>
    <t>Кабельные ЛЭП 0,4кВ (км)</t>
  </si>
  <si>
    <t>Воздушные ЛЭП 0,4кВ (км)</t>
  </si>
  <si>
    <t>Всего низковольтных ЛЭП (км)</t>
  </si>
  <si>
    <t>Всего кабельных и воздушных ЛЭП (км)</t>
  </si>
  <si>
    <t xml:space="preserve">    Всего в опросе приняло участие 50 потребителей. </t>
  </si>
  <si>
    <t>10% участников целевого опроса (5 человек) обращались в письменном виде:</t>
  </si>
  <si>
    <t>РП и ТП</t>
  </si>
  <si>
    <t>КТП</t>
  </si>
  <si>
    <t>На 01.01.2021г.</t>
  </si>
  <si>
    <t>В сравнении с 2019г.</t>
  </si>
  <si>
    <t>КТП (шт)</t>
  </si>
  <si>
    <t>На 01.01.2021 год</t>
  </si>
  <si>
    <t>Динамика изменений в сравнении с 2019г.</t>
  </si>
  <si>
    <t>Количество точек поставки всего на 01.01.2021 год</t>
  </si>
  <si>
    <t>30% участников целевого опроса 15 человек) обращались в офис обслуживания потребителей по телефону: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</si>
  <si>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</si>
  <si>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</si>
  <si>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</si>
  <si>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</si>
  <si>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</si>
  <si>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r>
      <t xml:space="preserve">Учет в показателях надежности, в т.ч. индикативных показателях надежности (0 - нет, 1 - да) </t>
    </r>
    <r>
      <rPr>
        <vertAlign val="superscript"/>
        <sz val="10"/>
        <rFont val="Times New Roman"/>
        <family val="1"/>
        <charset val="204"/>
      </rPr>
      <t>3</t>
    </r>
  </si>
  <si>
    <t>Номер прекращения передачи электрической энергии /
Номер итоговой строки</t>
  </si>
  <si>
    <r>
      <t xml:space="preserve">Наименование структурной единицы сетевой организации </t>
    </r>
    <r>
      <rPr>
        <vertAlign val="superscript"/>
        <sz val="10"/>
        <rFont val="Times New Roman"/>
        <family val="1"/>
        <charset val="204"/>
      </rPr>
      <t>1</t>
    </r>
  </si>
  <si>
    <t>Вид объекта:
КЛ, ВЛ, КВЛ,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</si>
  <si>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</si>
  <si>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</si>
  <si>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</si>
  <si>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</si>
  <si>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r>
      <t xml:space="preserve">Вид прекращения передачи электроэнергии (П, А, В) </t>
    </r>
    <r>
      <rPr>
        <vertAlign val="superscript"/>
        <sz val="10"/>
        <rFont val="Times New Roman"/>
        <family val="1"/>
        <charset val="204"/>
      </rPr>
      <t>2</t>
    </r>
  </si>
  <si>
    <t>Продолжительность прекращения передачи электрической энергии, час.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</si>
  <si>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</si>
  <si>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</si>
  <si>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</si>
  <si>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</si>
  <si>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</si>
  <si>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</si>
  <si>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</si>
  <si>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</si>
  <si>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</si>
  <si>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</si>
  <si>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</si>
  <si>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</si>
  <si>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</si>
  <si>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</si>
  <si>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BH
(110 кВ и выше)</t>
  </si>
  <si>
    <t>CH1
(35 кВ)</t>
  </si>
  <si>
    <t>CH2
(6-20 кВ)</t>
  </si>
  <si>
    <t>HH
(0,22-1 кВ)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</si>
  <si>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</si>
  <si>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</si>
  <si>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</si>
  <si>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</si>
  <si>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</si>
  <si>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</si>
  <si>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</si>
  <si>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</si>
  <si>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</si>
  <si>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</si>
  <si>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</si>
  <si>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</si>
  <si>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</si>
  <si>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</si>
  <si>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</si>
  <si>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</si>
  <si>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</si>
  <si>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</si>
  <si>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</si>
  <si>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</si>
  <si>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</si>
  <si>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</si>
  <si>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</si>
  <si>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</si>
  <si>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</si>
  <si>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6 (6.3)</t>
  </si>
  <si>
    <t>В</t>
  </si>
  <si>
    <t>П</t>
  </si>
  <si>
    <t>4.12</t>
  </si>
  <si>
    <t>Добавить</t>
  </si>
  <si>
    <t>Итого по всем прекращениям передачи
электрической энергии за отчетный период:</t>
  </si>
  <si>
    <t>х</t>
  </si>
  <si>
    <t>И</t>
  </si>
  <si>
    <t>0;1</t>
  </si>
  <si>
    <t>- по ограничениям, связанным с проведением ремонтных работ</t>
  </si>
  <si>
    <t>0</t>
  </si>
  <si>
    <t>- по аварийным ограничениям</t>
  </si>
  <si>
    <t>А</t>
  </si>
  <si>
    <t>1</t>
  </si>
  <si>
    <t>- по внерегламентным отключениям</t>
  </si>
  <si>
    <t>- по внерегламентным отключениям,учитываемым при расчете показателей надежности, в том числе индикативных показателей надежности</t>
  </si>
  <si>
    <t>В1</t>
  </si>
  <si>
    <t>Должность</t>
  </si>
  <si>
    <t>Ф. И. О.</t>
  </si>
  <si>
    <t>Примечание</t>
  </si>
  <si>
    <r>
      <t>1</t>
    </r>
    <r>
      <rPr>
        <sz val="8"/>
        <rFont val="Times New Roman"/>
        <family val="1"/>
        <charset val="204"/>
      </rPr>
      <t> </t>
    </r>
    <r>
      <rPr>
        <vertAlign val="subscript"/>
        <sz val="10"/>
        <rFont val="Times New Roman"/>
        <family val="1"/>
        <charset val="204"/>
      </rPr>
      <t>Указываются наименования производственных отделений или предприятий электрических сетей.</t>
    </r>
  </si>
  <si>
    <r>
      <t xml:space="preserve">2 </t>
    </r>
    <r>
      <rPr>
        <sz val="10"/>
        <rFont val="Times New Roman"/>
        <family val="1"/>
        <charset val="204"/>
      </rPr>
      <t xml:space="preserve"> </t>
    </r>
    <r>
      <rPr>
        <vertAlign val="subscript"/>
        <sz val="10"/>
        <rFont val="Times New Roman"/>
        <family val="1"/>
        <charset val="204"/>
      </rPr>
      <t>"П" - плановое отключение, связанное с необходимостью проведения ремонтно-восстановительных работ в соответствии с разделом III Правил полного и (или) частичного ограничения режима потребления электрической энергии;
    "А" - аварийное ограничение, связанное с введением в действие графиков аварийного ограничения режима потребления в соответствии с пунктами 40-46 Правил полного и(или) частичного ограничения режима потребления электрической энергии;
    "В" - внерегламентное отключение в соответствии с пунктом 47 Правил полного и (или) частичного ограничения режима потребления электрической энергии</t>
    </r>
    <r>
      <rPr>
        <vertAlign val="superscript"/>
        <sz val="10"/>
        <rFont val="Times New Roman"/>
        <family val="1"/>
        <charset val="204"/>
      </rPr>
      <t xml:space="preserve">
</t>
    </r>
  </si>
  <si>
    <r>
      <t>3</t>
    </r>
    <r>
      <rPr>
        <sz val="8"/>
        <rFont val="Times New Roman"/>
        <family val="1"/>
        <charset val="204"/>
      </rPr>
      <t> </t>
    </r>
    <r>
      <rPr>
        <vertAlign val="subscript"/>
        <sz val="10"/>
        <rFont val="Times New Roman"/>
        <family val="1"/>
        <charset val="204"/>
      </rPr>
      <t>указывается 0 (ноль), если прекращение передачи электрической энергии не включается в расчет показателей надежности, что соответствует кодам организационных причин аварии  в соответствии с приложением N 2 приказа Минэнерго России N 90 и в соответствии с положениями  Методических указаний утв. приказом МИНЭНЕРГО № 1256 ;
указывается 1 (один), если прекращение передачи электрической энергии включается в расчет показателей надежности, что соответствует кодам организационных причин аварии  в соответствии с приложением N 2 приказа Минэнерго России N 90 и в соответствии с положениями  Методических указаний утв. приказом МИНЭНЕРГО № 1256 ;.</t>
    </r>
    <r>
      <rPr>
        <sz val="8"/>
        <rFont val="Times New Roman"/>
        <family val="1"/>
        <charset val="204"/>
      </rPr>
      <t xml:space="preserve">
</t>
    </r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</si>
  <si>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</t>
  </si>
  <si>
    <t>№ п/п</t>
  </si>
  <si>
    <t>Наименование составляющей показателя</t>
  </si>
  <si>
    <t>Расчет предприятия</t>
  </si>
  <si>
    <t>Расчет Экспертов</t>
  </si>
  <si>
    <t>Метод определения</t>
  </si>
  <si>
    <t>2020 год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</si>
  <si>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</si>
  <si>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 соответствии с заключенными
договорами по передаче
электроэнергии</t>
  </si>
  <si>
    <t>1.1</t>
  </si>
  <si>
    <t>ВН (110 кВ и выше), шт.</t>
  </si>
  <si>
    <t>1.2</t>
  </si>
  <si>
    <t>СН-1 (35 кВ), шт.</t>
  </si>
  <si>
    <t>1.3</t>
  </si>
  <si>
    <t>СН-2 (6-20 кВ), шт.</t>
  </si>
  <si>
    <t>1.4</t>
  </si>
  <si>
    <t>НН (до 1 кВ), шт.</t>
  </si>
  <si>
    <r>
      <t>Средняя продолжительность прекращения передачи электрической энергии на точку поставки (П</t>
    </r>
    <r>
      <rPr>
        <i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 xml:space="preserve"> ), час.</t>
    </r>
  </si>
  <si>
    <t xml:space="preserve">сумма произведений по столбцу 9 и столбцу 13 Формы 8.1, деленная на значение пункта 1 Формы 8.3
((  столбец 9 * столбец 13) / пункт 1 Формы 8.3)
При этом учитываются только те события, по которым значения в столбце 8 равны "В", а в столбце 27 равны 1
</t>
  </si>
  <si>
    <r>
      <t>Средняя частота прекращений передачи электрической энергии на точку поставки (П</t>
    </r>
    <r>
      <rPr>
        <i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</si>
  <si>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 xml:space="preserve">сумма по столбцу 13 Формы 8.1 и деленная на значение пункта 1 Формы 8.3
(  столбец 13 Формы 8.1 / пункт 1 Формы 8.3)
При этом учитываются только те события, по которым значения в столбце 8 равны "В", а в столбце 27 равны 1
</t>
  </si>
  <si>
    <r>
      <t>Средняя продолжительность прекращения передачи электрической энергии при проведении ремонтных работ
(П</t>
    </r>
    <r>
      <rPr>
        <i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 xml:space="preserve"> ), час.
</t>
    </r>
  </si>
  <si>
    <t xml:space="preserve">сумма произведений по столбцу 9 и столбцу 13 Формы 8.1, деленная на значение пункта 1 Формы 8.3
((  столбец 9 * столбец 13) / пункт 1 Формы 8.3)
При этом учитываются только те события, по которым значения в столбце 8 равны "П"
</t>
  </si>
  <si>
    <r>
      <t>Средняя частота прекращений передачи электрической энергии при проведении ремонтных работ (П</t>
    </r>
    <r>
      <rPr>
        <i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</si>
  <si>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 xml:space="preserve">сумма по столбцу 13 Формы 8.1 и деленная на значение пункта 1 Формы 8.3
(  столбец 13 Формы 8.1 / пункт 1 Формы 8.3)
При этом учитываются только те события, по которым значения в столбце 8 равны "П"
</t>
  </si>
  <si>
    <t>_________________________________________________________________________</t>
  </si>
  <si>
    <t>Должность Ф.И.О. Подпись</t>
  </si>
  <si>
    <t>Расчет показателя уровня качества осуществляемого технологического присоединения к сети за 2020 г., Птпр</t>
  </si>
  <si>
    <t>Форма 3.1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</si>
  <si>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</si>
  <si>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</si>
  <si>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Nзаяв_тпр - Nнсзаяв_тпр)</t>
  </si>
  <si>
    <t>Пзаяв_тпр</t>
  </si>
  <si>
    <t>Форма 3.2</t>
  </si>
  <si>
    <t>Отчетные данные для расчета значения показателя качества исполнения договоров об осуществлении технологического присоединения заявителей к сети за 2020 г.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</si>
  <si>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</si>
  <si>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</si>
  <si>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max (1, Nсд_тпр - Nнссд_тпр)</t>
  </si>
  <si>
    <t>Пнс_тпр</t>
  </si>
  <si>
    <t>Показатель уровня качества осуществляемого технологического присоединения к сети за 2020 г., Птпр</t>
  </si>
  <si>
    <t>Птпр</t>
  </si>
  <si>
    <t>ОДС</t>
  </si>
  <si>
    <t>КЛ-6кВ Ф638 РП-2 яч.№1;РП-1 яч.23; КЛ-6кВ Ф636 РП-9яч.8</t>
  </si>
  <si>
    <t>21,35 2021.02.15</t>
  </si>
  <si>
    <t>22,18 2021.02.15</t>
  </si>
  <si>
    <t>МУП "Александровэлектросеть" ОДС</t>
  </si>
  <si>
    <t>КЛ-6кВ ТП-15 - ТП-125</t>
  </si>
  <si>
    <t>10,45 2021.04.07</t>
  </si>
  <si>
    <t>16,40 2021.04.07</t>
  </si>
  <si>
    <t xml:space="preserve">КЛ-6кВ Ф618.Црп яч. №16. </t>
  </si>
  <si>
    <t>01,20 2021.05.05</t>
  </si>
  <si>
    <t>04,30 2021.05.05</t>
  </si>
  <si>
    <t>ТП 53,57,58,59,60,62,63,64,65,69,134,204,РП-2</t>
  </si>
  <si>
    <t>Котельная 3,ДС 10,КНС,Бойлерная,Котельная ул.Коммунальников,Поликлиника</t>
  </si>
  <si>
    <t>ВЛ 0.38 кВ ТП-43;ВЛ 0.38 кВ ТП-100</t>
  </si>
  <si>
    <t>ТП-168,9,43, 15,161,171,155,189,170,102, 121</t>
  </si>
  <si>
    <t>КНС №3,Больница терапия,Воинская часть.Котельная №16.</t>
  </si>
  <si>
    <t>№4 2021-02-16</t>
  </si>
  <si>
    <t>3.4.12.5</t>
  </si>
  <si>
    <t>№5 2021-04-07</t>
  </si>
  <si>
    <t>№6 2021-05,05</t>
  </si>
  <si>
    <t>МУП "Александровэлектросеть" Александровского района</t>
  </si>
  <si>
    <r>
      <t xml:space="preserve">1.1. Количество  транзитных </t>
    </r>
    <r>
      <rPr>
        <u/>
        <sz val="12"/>
        <color theme="1"/>
        <rFont val="Times New Roman"/>
        <family val="1"/>
        <charset val="204"/>
      </rPr>
      <t>потребителей</t>
    </r>
    <r>
      <rPr>
        <b/>
        <sz val="12"/>
        <color theme="1"/>
        <rFont val="Times New Roman"/>
        <family val="1"/>
        <charset val="204"/>
      </rPr>
      <t xml:space="preserve"> услуг сетевой организации (далее - потребители) с разбивкой по уровням напряжения, категориям надежности потребителей и типу потребителей</t>
    </r>
  </si>
  <si>
    <r>
      <t xml:space="preserve">1.2. Количество </t>
    </r>
    <r>
      <rPr>
        <u/>
        <sz val="12"/>
        <color theme="1"/>
        <rFont val="Times New Roman"/>
        <family val="1"/>
        <charset val="204"/>
      </rPr>
      <t>точек поставки</t>
    </r>
    <r>
      <rPr>
        <b/>
        <sz val="12"/>
        <color theme="1"/>
        <rFont val="Times New Roman"/>
        <family val="1"/>
        <charset val="204"/>
      </rPr>
      <t xml:space="preserve"> всего и точек поставки, оборудованных приборами учета электрической энергии.</t>
    </r>
  </si>
  <si>
    <t>2021 год</t>
  </si>
  <si>
    <t>Вид услуги и вопросы, по которым обращались участники целевого опроса в МУП «Александровэлектросеть»</t>
  </si>
  <si>
    <t>Участники целевого опроса 40 раз обращались в МУП «Александровэлектросеть»:</t>
  </si>
  <si>
    <t>Оценка работы специалистов МУП «Александровэлектросеть»</t>
  </si>
  <si>
    <t>Продолжительность телефонного разговора потребителя со специалистом офиса обслуживания МУП «Александровэлектросеть»</t>
  </si>
  <si>
    <t>МУП "Александровэлектросеть"</t>
  </si>
  <si>
    <t>4.4. Наибольшее число зарегистрированных обращений в 2021 году относится к категории осуществления технологического присоединения в с использованием сети Интернет</t>
  </si>
  <si>
    <t>4.7. Опросы потребителей  проводились (Отчет об итогах изучений мнения потребителей о качестве обслуживания МУП "Александровэлектросеть" за 2021год.)</t>
  </si>
  <si>
    <t>+</t>
  </si>
  <si>
    <t>13-45</t>
  </si>
  <si>
    <t>16-43</t>
  </si>
  <si>
    <t>16-50</t>
  </si>
  <si>
    <t>9-40</t>
  </si>
  <si>
    <t>8-10</t>
  </si>
  <si>
    <t>10-00</t>
  </si>
  <si>
    <t>10-05</t>
  </si>
  <si>
    <t>11-20</t>
  </si>
  <si>
    <t>13-00</t>
  </si>
  <si>
    <t>15-10</t>
  </si>
  <si>
    <t>16-05</t>
  </si>
  <si>
    <t>16-30</t>
  </si>
  <si>
    <t>14-10</t>
  </si>
  <si>
    <t>15-00</t>
  </si>
  <si>
    <t>9-10</t>
  </si>
  <si>
    <t>11-10</t>
  </si>
  <si>
    <t>13-40</t>
  </si>
  <si>
    <t>15-20</t>
  </si>
  <si>
    <t>10-30</t>
  </si>
  <si>
    <t>16-10</t>
  </si>
  <si>
    <t>12-10</t>
  </si>
  <si>
    <t>14-15</t>
  </si>
  <si>
    <t>16-40</t>
  </si>
  <si>
    <t>13-30</t>
  </si>
  <si>
    <t>17-00</t>
  </si>
  <si>
    <t>17-05</t>
  </si>
  <si>
    <t>12-05</t>
  </si>
  <si>
    <t>10-10</t>
  </si>
  <si>
    <t>13-50</t>
  </si>
  <si>
    <t>12-30</t>
  </si>
  <si>
    <t>14-20</t>
  </si>
  <si>
    <t>12-50</t>
  </si>
  <si>
    <t>16-00</t>
  </si>
  <si>
    <t>17-10</t>
  </si>
  <si>
    <t>15-40</t>
  </si>
  <si>
    <t>11-08</t>
  </si>
  <si>
    <t>11-40</t>
  </si>
  <si>
    <t>12-15</t>
  </si>
  <si>
    <t>11-30</t>
  </si>
  <si>
    <t>8-30</t>
  </si>
  <si>
    <t>12-40</t>
  </si>
  <si>
    <t>16-07</t>
  </si>
  <si>
    <t>12-00</t>
  </si>
  <si>
    <t>11-00</t>
  </si>
  <si>
    <t>13-10</t>
  </si>
  <si>
    <t>15-55</t>
  </si>
  <si>
    <t>10-55</t>
  </si>
  <si>
    <t>10-50</t>
  </si>
  <si>
    <t>11-05</t>
  </si>
  <si>
    <t>13-20</t>
  </si>
  <si>
    <t>14-00</t>
  </si>
  <si>
    <t>15-15</t>
  </si>
  <si>
    <t>05-05</t>
  </si>
  <si>
    <t>10-20</t>
  </si>
  <si>
    <t>14-40</t>
  </si>
  <si>
    <t>10-15</t>
  </si>
  <si>
    <t>15-50</t>
  </si>
  <si>
    <t>15-45</t>
  </si>
  <si>
    <t>16-20</t>
  </si>
  <si>
    <t>Отчет об итогах изучения мнения потребителей о качестве обслуживания МУП «Александровэлектросеть» за 2021 год</t>
  </si>
  <si>
    <t>Отчетные данные для расчета значения показателя качества рассмотрения заявок на технологическое присоединение к сети за 2021 г.</t>
  </si>
  <si>
    <t>Форма_8.1 - Журнал учета данных первичной информации по всем прекращениям передачи электрической энергии произошедших на объектах сетевой организации 2021 год</t>
  </si>
  <si>
    <t>В соответствии с действующим законодательством  планируется выполнить комплекс мероприятий, необходимых для технологического присоединения потребителей к сетям  МУП "Александровэлектросеть"</t>
  </si>
  <si>
    <t>4.9. Информация по результатам обращений потребителей за 2021 год</t>
  </si>
  <si>
    <t>В соответствии с действующим законодательством выполнены все мероприятия необходимые для технлогического присоединения потребителей к сетям МУП"Александровэлектросеть"</t>
  </si>
  <si>
    <t>40% участников целевого опроса (20 человек) лично посетили офис обслуживания потребителей:</t>
  </si>
  <si>
    <t>8.00-17.00 (Обед с 12.00-13.00)</t>
  </si>
  <si>
    <t>Согласно Приказу Минэнерго РФ от 15 апреля 2014 г. № 186</t>
  </si>
  <si>
    <t>601650, Владимирская область, г. Александров, Красный переулок, д.8</t>
  </si>
  <si>
    <t>тел. (49244) 2-34-30, факс (49244) 2-27-36</t>
  </si>
  <si>
    <t xml:space="preserve">Пункт обслуживания потребителей:   8(49244)-3-34-30            Диспетчерская: 8(49244) 3-34-34
</t>
  </si>
  <si>
    <t>http://mupaes.narod.ru/</t>
  </si>
  <si>
    <t>http://www.mupaes.ru/auth/enter.php</t>
  </si>
  <si>
    <t>есть</t>
  </si>
  <si>
    <t xml:space="preserve"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организации: информация  по данному пункту размещается на сайте МУП «Александровэлектросеть»     в разделе  «Сведения о наличии мощности, свободной для технологического присоединения».  </t>
  </si>
  <si>
    <t>На официальном сайте предприятия МУП "Александровэлектросеть" существует интерактивный инструмент, с помощью которого  автоматически рассчитыватется стоимость технологического присоединения при вводе параметров</t>
  </si>
  <si>
    <t xml:space="preserve">  2)   По новому строительству, согласно мероприятиям Инвестиционной программы на передачу эл. энергии: </t>
  </si>
  <si>
    <t>1. Модернизация на сумму 3420,55 тыс. руб.:</t>
  </si>
  <si>
    <t>1.1 Замена двух распределительных панелей РУ-0,4кВ в ТП-141</t>
  </si>
  <si>
    <t>1.2 Замена шести камер с масляными выключателями на камеры с вакумными выключателями в РП-3</t>
  </si>
  <si>
    <t>2. Реконструкция линии электропередачи на сумму 4554,72 тыс. руб.</t>
  </si>
  <si>
    <t>2.1 Строительство КЛ-6кВ от ТП-5 до ТП-13 взамен существующей (протяженность ЛЭП 0,55км)</t>
  </si>
  <si>
    <t>2.2 Реконструкция ВЛ-0,4 кВ по ул. 1-я Парковая (протяженность ЛЭП по трассе 0,48 км)</t>
  </si>
  <si>
    <t>2.3 Реконструкция ВЛ-0,4 кВ по ул. 2-я Парковая (протяженность ЛЭП по трассе 0,485 км)</t>
  </si>
  <si>
    <t>2.4 Реконструкция ВЛ-0,4 кВ по ул. 3-я Парковая (протяженность ЛЭП по трассе 0,525 км)</t>
  </si>
  <si>
    <t>2.5 Реконструкция ВЛ-6 кВ от опоры №1 до КТП-153 (протяженность ЛЭП по трассе 0,50 км)</t>
  </si>
  <si>
    <t>2.6 Реконструкция ВЛ-6 кВ на участке ТП-20 - КТП-28 - ТП-81 (протяженность ЛЭП по трассе 1,10 км, кабельная выкидка 0,075 км)</t>
  </si>
  <si>
    <t>3. Развитие и модернизация учета потребления электрической энергии на сумму 4483,33 тыс. руб</t>
  </si>
  <si>
    <t>3.1 Внедрение АИИСКУЭ с установкой приборов учета на ГБПС (ПУ – 206 шт., маршрутизатор - 5 шт.)</t>
  </si>
  <si>
    <t>4. Новое строительство - 9106,44 тыс. руб</t>
  </si>
  <si>
    <t>4.1 Строительство трансформаторной подстанции по ул. Институтская в районе д.№№22-24 (трансформаторной мощностью 2*630 кВА, КЛ 6 кВ до новой ТП 0,198 км)</t>
  </si>
  <si>
    <t>4.2 Строительство новой ТП-53 взамен существующей (трансформаторная мощность 2х400 кВА, КЛ-6 кВ до новой КТП 0,12 км)</t>
  </si>
  <si>
    <t>Водимая мощность 2,06МВА</t>
  </si>
  <si>
    <t>Увеличение протяженности сетей ВЛ-4,018км</t>
  </si>
  <si>
    <t xml:space="preserve">             - 1,02 км кабельных линий на сумму 899,4 тыс.руб.;</t>
  </si>
  <si>
    <t xml:space="preserve">   - 13,1 км воздушных линий на 3061,5 тыс.руб.;</t>
  </si>
  <si>
    <t xml:space="preserve"> - выполнено ремонтных работ в ТП и РП  всего на сумму 449,7тыс.руб.; </t>
  </si>
  <si>
    <t xml:space="preserve">             - отремонтировано производственных помещений на сумму 3347,5 тыс.руб.</t>
  </si>
  <si>
    <t>98</t>
  </si>
  <si>
    <t>84</t>
  </si>
  <si>
    <t>МУП "Александровэлектросеть" г. Александров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</si>
</sst>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164" formatCode="0.0000"/>
    <numFmt numFmtId="165" formatCode="0.0%"/>
    <numFmt numFmtId="166" formatCode="0.0"/>
    <numFmt numFmtId="167" formatCode="0.000"/>
    <numFmt numFmtId="168" formatCode="h:mm\,\ dd/mm/yyyy"/>
    <numFmt numFmtId="169" formatCode="#,##0.0"/>
    <numFmt numFmtId="170" formatCode="#,##0.0000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1"/>
      <color indexed="12"/>
      <name val="Times New Roman"/>
      <family val="1"/>
      <charset val="204"/>
    </font>
    <font>
      <b/>
      <sz val="8"/>
      <color indexed="22"/>
      <name val="Times New Roman"/>
      <family val="1"/>
      <charset val="204"/>
    </font>
    <font>
      <sz val="8"/>
      <name val="Arial"/>
      <family val="2"/>
      <charset val="204"/>
    </font>
    <font>
      <u/>
      <sz val="12"/>
      <color theme="1"/>
      <name val="Times New Roman"/>
      <family val="1"/>
      <charset val="204"/>
    </font>
    <font>
      <b/>
      <i/>
      <sz val="11"/>
      <color theme="3" tint="0.399975585192419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>
      <alignment vertical="top"/>
      <protection locked="0"/>
    </xf>
    <xf numFmtId="49" fontId="30" fillId="0" borderId="0" applyBorder="0">
      <alignment vertical="top"/>
    </xf>
    <xf numFmtId="0" fontId="12" fillId="0" borderId="0"/>
    <xf numFmtId="0" fontId="35" fillId="0" borderId="0"/>
    <xf numFmtId="4" fontId="30" fillId="8" borderId="1" applyBorder="0">
      <alignment horizontal="right"/>
    </xf>
    <xf numFmtId="44" fontId="16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7" fillId="0" borderId="0" xfId="0" applyFont="1"/>
    <xf numFmtId="0" fontId="4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/>
    <xf numFmtId="0" fontId="5" fillId="0" borderId="11" xfId="0" applyFont="1" applyBorder="1"/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9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10" fillId="0" borderId="0" xfId="1" applyFont="1" applyFill="1"/>
    <xf numFmtId="0" fontId="9" fillId="0" borderId="0" xfId="0" applyFont="1" applyFill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13" fillId="0" borderId="0" xfId="2" applyFont="1"/>
    <xf numFmtId="0" fontId="5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top" wrapText="1"/>
    </xf>
    <xf numFmtId="0" fontId="13" fillId="0" borderId="0" xfId="2" applyFont="1" applyFill="1"/>
    <xf numFmtId="0" fontId="7" fillId="0" borderId="0" xfId="0" applyFont="1" applyAlignment="1">
      <alignment vertical="top"/>
    </xf>
    <xf numFmtId="166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top" wrapText="1"/>
    </xf>
    <xf numFmtId="0" fontId="13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3" fillId="0" borderId="0" xfId="2" applyFont="1" applyFill="1" applyAlignment="1">
      <alignment horizontal="center"/>
    </xf>
    <xf numFmtId="0" fontId="13" fillId="2" borderId="1" xfId="2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/>
    <xf numFmtId="0" fontId="5" fillId="0" borderId="26" xfId="0" applyFont="1" applyBorder="1"/>
    <xf numFmtId="0" fontId="5" fillId="0" borderId="26" xfId="0" applyFont="1" applyBorder="1" applyAlignment="1">
      <alignment wrapText="1"/>
    </xf>
    <xf numFmtId="0" fontId="5" fillId="0" borderId="25" xfId="0" applyFont="1" applyBorder="1"/>
    <xf numFmtId="166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3" fillId="2" borderId="1" xfId="2" applyFont="1" applyFill="1" applyBorder="1" applyAlignment="1">
      <alignment vertical="top" wrapText="1"/>
    </xf>
    <xf numFmtId="0" fontId="14" fillId="2" borderId="1" xfId="2" applyFont="1" applyFill="1" applyBorder="1" applyAlignment="1">
      <alignment vertical="top" wrapText="1"/>
    </xf>
    <xf numFmtId="14" fontId="14" fillId="2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>
      <alignment horizontal="center" vertical="top" wrapText="1"/>
    </xf>
    <xf numFmtId="14" fontId="14" fillId="2" borderId="1" xfId="2" applyNumberFormat="1" applyFont="1" applyFill="1" applyBorder="1"/>
    <xf numFmtId="0" fontId="13" fillId="2" borderId="1" xfId="2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2" borderId="0" xfId="2" applyFont="1" applyFill="1"/>
    <xf numFmtId="0" fontId="18" fillId="0" borderId="0" xfId="2" applyNumberFormat="1" applyFont="1" applyBorder="1" applyAlignment="1">
      <alignment horizontal="center" wrapText="1"/>
    </xf>
    <xf numFmtId="0" fontId="13" fillId="0" borderId="0" xfId="2" applyNumberFormat="1" applyFont="1" applyBorder="1" applyAlignment="1">
      <alignment horizont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center" wrapText="1"/>
    </xf>
    <xf numFmtId="2" fontId="13" fillId="5" borderId="1" xfId="2" applyNumberFormat="1" applyFont="1" applyFill="1" applyBorder="1" applyAlignment="1" applyProtection="1">
      <alignment horizontal="center" vertical="center" wrapText="1"/>
    </xf>
    <xf numFmtId="1" fontId="13" fillId="5" borderId="1" xfId="2" applyNumberFormat="1" applyFont="1" applyFill="1" applyBorder="1" applyAlignment="1" applyProtection="1">
      <alignment horizontal="center" vertical="center" wrapText="1"/>
    </xf>
    <xf numFmtId="2" fontId="13" fillId="5" borderId="1" xfId="2" applyNumberFormat="1" applyFont="1" applyFill="1" applyBorder="1" applyAlignment="1">
      <alignment horizontal="center" vertical="center" wrapText="1"/>
    </xf>
    <xf numFmtId="49" fontId="22" fillId="5" borderId="1" xfId="2" applyNumberFormat="1" applyFont="1" applyFill="1" applyBorder="1" applyAlignment="1">
      <alignment horizontal="center" vertical="center" wrapText="1"/>
    </xf>
    <xf numFmtId="2" fontId="22" fillId="5" borderId="1" xfId="2" applyNumberFormat="1" applyFont="1" applyFill="1" applyBorder="1" applyAlignment="1">
      <alignment horizontal="center" vertical="center" wrapText="1"/>
    </xf>
    <xf numFmtId="1" fontId="22" fillId="5" borderId="1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1" fontId="13" fillId="5" borderId="1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 wrapText="1"/>
    </xf>
    <xf numFmtId="2" fontId="13" fillId="7" borderId="1" xfId="2" applyNumberFormat="1" applyFont="1" applyFill="1" applyBorder="1" applyAlignment="1" applyProtection="1">
      <alignment horizontal="center" vertical="center"/>
    </xf>
    <xf numFmtId="0" fontId="13" fillId="7" borderId="1" xfId="2" applyNumberFormat="1" applyFont="1" applyFill="1" applyBorder="1" applyAlignment="1" applyProtection="1">
      <alignment horizontal="center" vertical="center"/>
    </xf>
    <xf numFmtId="0" fontId="23" fillId="0" borderId="0" xfId="2" applyNumberFormat="1" applyFont="1" applyBorder="1" applyAlignment="1">
      <alignment horizontal="center" vertical="top" wrapText="1"/>
    </xf>
    <xf numFmtId="0" fontId="24" fillId="0" borderId="0" xfId="2" applyNumberFormat="1" applyFont="1" applyBorder="1" applyAlignment="1">
      <alignment horizontal="center" wrapText="1"/>
    </xf>
    <xf numFmtId="0" fontId="25" fillId="0" borderId="0" xfId="2" applyNumberFormat="1" applyFont="1" applyBorder="1" applyAlignment="1">
      <alignment horizontal="justify" vertical="center" wrapText="1"/>
    </xf>
    <xf numFmtId="0" fontId="24" fillId="0" borderId="0" xfId="2" applyNumberFormat="1" applyFont="1" applyBorder="1" applyAlignment="1">
      <alignment horizontal="center" vertical="center" wrapText="1"/>
    </xf>
    <xf numFmtId="0" fontId="27" fillId="0" borderId="0" xfId="2" applyNumberFormat="1" applyFont="1" applyBorder="1" applyAlignment="1">
      <alignment horizontal="center" wrapText="1"/>
    </xf>
    <xf numFmtId="0" fontId="24" fillId="0" borderId="0" xfId="2" applyNumberFormat="1" applyFont="1" applyBorder="1" applyAlignment="1">
      <alignment horizontal="center"/>
    </xf>
    <xf numFmtId="0" fontId="15" fillId="0" borderId="0" xfId="2" applyNumberFormat="1" applyFont="1" applyBorder="1" applyAlignment="1">
      <alignment horizontal="center"/>
    </xf>
    <xf numFmtId="0" fontId="18" fillId="0" borderId="0" xfId="2" applyNumberFormat="1" applyFont="1" applyBorder="1" applyAlignment="1">
      <alignment horizontal="center"/>
    </xf>
    <xf numFmtId="0" fontId="19" fillId="0" borderId="0" xfId="2" applyNumberFormat="1" applyFont="1" applyBorder="1" applyAlignment="1">
      <alignment horizontal="center"/>
    </xf>
    <xf numFmtId="0" fontId="28" fillId="0" borderId="0" xfId="2" applyNumberFormat="1" applyFont="1" applyBorder="1" applyAlignment="1">
      <alignment horizontal="center"/>
    </xf>
    <xf numFmtId="0" fontId="23" fillId="0" borderId="0" xfId="2" applyNumberFormat="1" applyFont="1" applyBorder="1" applyAlignment="1">
      <alignment horizontal="center" vertical="top"/>
    </xf>
    <xf numFmtId="0" fontId="31" fillId="0" borderId="31" xfId="4" applyNumberFormat="1" applyFont="1" applyBorder="1" applyAlignment="1">
      <alignment horizontal="center" vertical="center" wrapText="1"/>
    </xf>
    <xf numFmtId="0" fontId="31" fillId="0" borderId="32" xfId="4" applyNumberFormat="1" applyFont="1" applyBorder="1" applyAlignment="1">
      <alignment horizontal="center" vertical="center" wrapText="1"/>
    </xf>
    <xf numFmtId="49" fontId="19" fillId="0" borderId="1" xfId="2" applyNumberFormat="1" applyFont="1" applyBorder="1" applyAlignment="1">
      <alignment horizontal="center" vertical="center" wrapText="1"/>
    </xf>
    <xf numFmtId="0" fontId="18" fillId="0" borderId="1" xfId="2" applyNumberFormat="1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 wrapText="1"/>
    </xf>
    <xf numFmtId="2" fontId="18" fillId="8" borderId="1" xfId="2" applyNumberFormat="1" applyFont="1" applyFill="1" applyBorder="1" applyAlignment="1" applyProtection="1">
      <alignment horizontal="center" vertical="center" wrapText="1"/>
      <protection locked="0"/>
    </xf>
    <xf numFmtId="169" fontId="14" fillId="9" borderId="1" xfId="4" applyNumberFormat="1" applyFont="1" applyFill="1" applyBorder="1" applyAlignment="1" applyProtection="1">
      <alignment horizontal="center" vertical="center" wrapText="1"/>
      <protection locked="0"/>
    </xf>
    <xf numFmtId="2" fontId="18" fillId="7" borderId="1" xfId="2" applyNumberFormat="1" applyFont="1" applyFill="1" applyBorder="1" applyAlignment="1">
      <alignment horizontal="center" vertical="center" wrapText="1"/>
    </xf>
    <xf numFmtId="2" fontId="14" fillId="10" borderId="1" xfId="2" applyNumberFormat="1" applyFont="1" applyFill="1" applyBorder="1" applyAlignment="1" applyProtection="1">
      <alignment horizontal="center" vertical="center"/>
    </xf>
    <xf numFmtId="2" fontId="18" fillId="5" borderId="1" xfId="2" applyNumberFormat="1" applyFont="1" applyFill="1" applyBorder="1" applyAlignment="1">
      <alignment horizontal="center" vertical="center" wrapText="1"/>
    </xf>
    <xf numFmtId="169" fontId="14" fillId="10" borderId="1" xfId="2" applyNumberFormat="1" applyFont="1" applyFill="1" applyBorder="1" applyAlignment="1" applyProtection="1">
      <alignment horizontal="center" vertical="center"/>
    </xf>
    <xf numFmtId="49" fontId="18" fillId="0" borderId="0" xfId="2" applyNumberFormat="1" applyFont="1" applyBorder="1" applyAlignment="1">
      <alignment horizont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/>
    <xf numFmtId="0" fontId="18" fillId="0" borderId="0" xfId="5" applyFont="1" applyBorder="1" applyAlignment="1" applyProtection="1">
      <alignment horizontal="left"/>
    </xf>
    <xf numFmtId="0" fontId="33" fillId="0" borderId="0" xfId="3" applyFont="1" applyBorder="1" applyAlignment="1" applyProtection="1">
      <alignment horizontal="left" indent="1"/>
    </xf>
    <xf numFmtId="49" fontId="19" fillId="0" borderId="0" xfId="5" applyNumberFormat="1" applyFont="1" applyFill="1" applyBorder="1" applyAlignment="1" applyProtection="1">
      <alignment horizontal="right"/>
    </xf>
    <xf numFmtId="49" fontId="19" fillId="0" borderId="34" xfId="5" applyNumberFormat="1" applyFont="1" applyFill="1" applyBorder="1" applyAlignment="1" applyProtection="1">
      <alignment horizontal="center" vertical="center" wrapText="1"/>
    </xf>
    <xf numFmtId="0" fontId="34" fillId="0" borderId="13" xfId="5" applyNumberFormat="1" applyFont="1" applyFill="1" applyBorder="1" applyAlignment="1" applyProtection="1">
      <alignment horizontal="center" vertical="center"/>
    </xf>
    <xf numFmtId="0" fontId="34" fillId="0" borderId="14" xfId="5" applyNumberFormat="1" applyFont="1" applyFill="1" applyBorder="1" applyAlignment="1" applyProtection="1">
      <alignment horizontal="center" vertical="center"/>
    </xf>
    <xf numFmtId="0" fontId="18" fillId="0" borderId="13" xfId="6" applyFont="1" applyBorder="1" applyAlignment="1">
      <alignment horizontal="center" vertical="center" wrapText="1"/>
    </xf>
    <xf numFmtId="49" fontId="19" fillId="4" borderId="14" xfId="7" applyNumberFormat="1" applyFont="1" applyFill="1" applyBorder="1" applyAlignment="1" applyProtection="1">
      <alignment horizontal="center" vertical="center" wrapText="1"/>
      <protection locked="0"/>
    </xf>
    <xf numFmtId="170" fontId="13" fillId="11" borderId="23" xfId="2" applyNumberFormat="1" applyFont="1" applyFill="1" applyBorder="1" applyAlignment="1" applyProtection="1">
      <alignment horizontal="center" vertical="center"/>
      <protection locked="0"/>
    </xf>
    <xf numFmtId="49" fontId="19" fillId="8" borderId="14" xfId="7" applyNumberFormat="1" applyFont="1" applyBorder="1" applyAlignment="1" applyProtection="1">
      <alignment horizontal="center" vertical="center" wrapText="1"/>
      <protection locked="0"/>
    </xf>
    <xf numFmtId="3" fontId="19" fillId="7" borderId="23" xfId="6" applyNumberFormat="1" applyFont="1" applyFill="1" applyBorder="1" applyAlignment="1" applyProtection="1">
      <alignment horizontal="center" vertical="center" wrapText="1"/>
    </xf>
    <xf numFmtId="166" fontId="22" fillId="12" borderId="35" xfId="2" applyNumberFormat="1" applyFont="1" applyFill="1" applyBorder="1" applyAlignment="1" applyProtection="1">
      <alignment horizontal="center" vertical="center"/>
      <protection locked="0"/>
    </xf>
    <xf numFmtId="170" fontId="19" fillId="7" borderId="37" xfId="6" applyNumberFormat="1" applyFont="1" applyFill="1" applyBorder="1" applyAlignment="1" applyProtection="1">
      <alignment horizontal="center" vertical="center" wrapText="1"/>
    </xf>
    <xf numFmtId="164" fontId="22" fillId="12" borderId="35" xfId="2" applyNumberFormat="1" applyFont="1" applyFill="1" applyBorder="1" applyAlignment="1" applyProtection="1">
      <alignment horizontal="center" vertical="center"/>
      <protection locked="0"/>
    </xf>
    <xf numFmtId="49" fontId="18" fillId="0" borderId="0" xfId="5" applyNumberFormat="1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 applyProtection="1">
      <alignment vertical="center" wrapText="1"/>
    </xf>
    <xf numFmtId="4" fontId="18" fillId="0" borderId="0" xfId="7" applyFont="1" applyFill="1" applyBorder="1" applyAlignment="1" applyProtection="1">
      <alignment horizontal="center" vertical="center"/>
    </xf>
    <xf numFmtId="0" fontId="19" fillId="0" borderId="21" xfId="5" applyFont="1" applyFill="1" applyBorder="1" applyAlignment="1" applyProtection="1">
      <alignment horizontal="center" vertical="center" wrapText="1"/>
    </xf>
    <xf numFmtId="3" fontId="19" fillId="7" borderId="14" xfId="6" applyNumberFormat="1" applyFont="1" applyFill="1" applyBorder="1" applyAlignment="1" applyProtection="1">
      <alignment horizontal="center" vertical="center" wrapText="1"/>
    </xf>
    <xf numFmtId="49" fontId="18" fillId="0" borderId="0" xfId="2" applyNumberFormat="1" applyFont="1" applyFill="1" applyBorder="1" applyAlignment="1" applyProtection="1">
      <alignment vertical="center" wrapText="1"/>
    </xf>
    <xf numFmtId="164" fontId="19" fillId="7" borderId="35" xfId="6" applyNumberFormat="1" applyFont="1" applyFill="1" applyBorder="1" applyAlignment="1" applyProtection="1">
      <alignment horizontal="center" vertical="center" wrapText="1"/>
    </xf>
    <xf numFmtId="0" fontId="13" fillId="2" borderId="1" xfId="2" applyNumberFormat="1" applyFont="1" applyFill="1" applyBorder="1" applyAlignment="1" applyProtection="1">
      <alignment horizontal="center" vertical="top" wrapText="1"/>
      <protection locked="0"/>
    </xf>
    <xf numFmtId="49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2" applyNumberFormat="1" applyFont="1" applyFill="1" applyBorder="1" applyAlignment="1">
      <alignment horizontal="center" vertical="center" wrapText="1"/>
    </xf>
    <xf numFmtId="0" fontId="13" fillId="2" borderId="0" xfId="2" applyNumberFormat="1" applyFont="1" applyFill="1" applyBorder="1" applyAlignment="1">
      <alignment horizontal="center" wrapText="1"/>
    </xf>
    <xf numFmtId="1" fontId="13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top" wrapText="1"/>
    </xf>
    <xf numFmtId="166" fontId="5" fillId="9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top" wrapText="1"/>
    </xf>
    <xf numFmtId="44" fontId="13" fillId="2" borderId="1" xfId="8" applyFont="1" applyFill="1" applyBorder="1" applyAlignment="1" applyProtection="1">
      <alignment horizontal="center" vertical="center" wrapText="1"/>
      <protection locked="0"/>
    </xf>
    <xf numFmtId="16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Border="1"/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3" fillId="0" borderId="1" xfId="2" applyFont="1" applyFill="1" applyBorder="1"/>
    <xf numFmtId="0" fontId="13" fillId="2" borderId="1" xfId="2" applyFont="1" applyFill="1" applyBorder="1" applyAlignment="1">
      <alignment horizontal="center" vertical="top" wrapText="1"/>
    </xf>
    <xf numFmtId="14" fontId="13" fillId="0" borderId="1" xfId="2" applyNumberFormat="1" applyFont="1" applyBorder="1"/>
    <xf numFmtId="49" fontId="14" fillId="0" borderId="1" xfId="2" applyNumberFormat="1" applyFont="1" applyBorder="1" applyAlignment="1">
      <alignment horizontal="center" vertical="top" wrapText="1"/>
    </xf>
    <xf numFmtId="49" fontId="14" fillId="2" borderId="1" xfId="2" applyNumberFormat="1" applyFont="1" applyFill="1" applyBorder="1" applyAlignment="1">
      <alignment vertical="top" wrapText="1"/>
    </xf>
    <xf numFmtId="49" fontId="13" fillId="0" borderId="0" xfId="2" applyNumberFormat="1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18" fillId="0" borderId="0" xfId="2" applyNumberFormat="1" applyFont="1" applyBorder="1" applyAlignment="1">
      <alignment horizontal="center"/>
    </xf>
    <xf numFmtId="0" fontId="8" fillId="0" borderId="0" xfId="1" applyFill="1"/>
    <xf numFmtId="0" fontId="37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9" borderId="1" xfId="2" applyFont="1" applyFill="1" applyBorder="1"/>
    <xf numFmtId="0" fontId="25" fillId="0" borderId="0" xfId="2" applyNumberFormat="1" applyFont="1" applyBorder="1" applyAlignment="1">
      <alignment horizontal="left" vertical="center" wrapText="1"/>
    </xf>
    <xf numFmtId="0" fontId="13" fillId="0" borderId="10" xfId="2" applyNumberFormat="1" applyFont="1" applyBorder="1" applyAlignment="1">
      <alignment horizontal="center" wrapText="1"/>
    </xf>
    <xf numFmtId="0" fontId="23" fillId="0" borderId="0" xfId="2" applyNumberFormat="1" applyFont="1" applyBorder="1" applyAlignment="1">
      <alignment horizontal="center" vertical="top" wrapText="1"/>
    </xf>
    <xf numFmtId="0" fontId="25" fillId="0" borderId="0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horizontal="left" vertical="center" wrapText="1"/>
    </xf>
    <xf numFmtId="49" fontId="13" fillId="0" borderId="7" xfId="2" applyNumberFormat="1" applyFont="1" applyBorder="1" applyAlignment="1">
      <alignment horizontal="left" vertical="center" wrapText="1"/>
    </xf>
    <xf numFmtId="49" fontId="13" fillId="5" borderId="5" xfId="2" applyNumberFormat="1" applyFont="1" applyFill="1" applyBorder="1" applyAlignment="1">
      <alignment horizontal="center" vertical="center" wrapText="1"/>
    </xf>
    <xf numFmtId="49" fontId="13" fillId="5" borderId="7" xfId="2" applyNumberFormat="1" applyFont="1" applyFill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1" fontId="21" fillId="6" borderId="5" xfId="3" applyNumberFormat="1" applyFont="1" applyFill="1" applyBorder="1" applyAlignment="1" applyProtection="1">
      <alignment horizontal="center" vertical="center" wrapText="1"/>
    </xf>
    <xf numFmtId="1" fontId="21" fillId="6" borderId="6" xfId="3" applyNumberFormat="1" applyFont="1" applyFill="1" applyBorder="1" applyAlignment="1" applyProtection="1">
      <alignment horizontal="center" vertical="center" wrapText="1"/>
    </xf>
    <xf numFmtId="49" fontId="22" fillId="0" borderId="5" xfId="2" applyNumberFormat="1" applyFont="1" applyBorder="1" applyAlignment="1">
      <alignment horizontal="left" vertical="center" wrapText="1"/>
    </xf>
    <xf numFmtId="49" fontId="22" fillId="0" borderId="7" xfId="2" applyNumberFormat="1" applyFont="1" applyBorder="1" applyAlignment="1">
      <alignment horizontal="left" vertical="center" wrapText="1"/>
    </xf>
    <xf numFmtId="49" fontId="22" fillId="5" borderId="5" xfId="2" applyNumberFormat="1" applyFont="1" applyFill="1" applyBorder="1" applyAlignment="1">
      <alignment horizontal="center" vertical="center" wrapText="1"/>
    </xf>
    <xf numFmtId="49" fontId="22" fillId="5" borderId="7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textRotation="90" wrapText="1"/>
    </xf>
    <xf numFmtId="0" fontId="12" fillId="0" borderId="8" xfId="2" applyFont="1" applyFill="1" applyBorder="1" applyAlignment="1">
      <alignment horizontal="center" vertical="center" textRotation="90" wrapText="1"/>
    </xf>
    <xf numFmtId="0" fontId="12" fillId="0" borderId="3" xfId="2" applyFont="1" applyFill="1" applyBorder="1" applyAlignment="1">
      <alignment horizontal="center" vertical="center" textRotation="90" wrapText="1"/>
    </xf>
    <xf numFmtId="0" fontId="17" fillId="0" borderId="0" xfId="2" applyNumberFormat="1" applyFont="1" applyBorder="1" applyAlignment="1">
      <alignment horizontal="center" wrapText="1"/>
    </xf>
    <xf numFmtId="0" fontId="19" fillId="0" borderId="0" xfId="2" applyNumberFormat="1" applyFont="1" applyBorder="1" applyAlignment="1">
      <alignment horizontal="center" wrapText="1"/>
    </xf>
    <xf numFmtId="0" fontId="19" fillId="0" borderId="10" xfId="2" applyNumberFormat="1" applyFont="1" applyBorder="1" applyAlignment="1">
      <alignment horizontal="center" wrapText="1"/>
    </xf>
    <xf numFmtId="0" fontId="13" fillId="0" borderId="0" xfId="2" applyFont="1" applyBorder="1" applyAlignment="1">
      <alignment horizontal="center" vertical="top"/>
    </xf>
    <xf numFmtId="0" fontId="13" fillId="0" borderId="1" xfId="2" applyNumberFormat="1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 wrapText="1"/>
    </xf>
    <xf numFmtId="0" fontId="28" fillId="0" borderId="0" xfId="2" applyNumberFormat="1" applyFont="1" applyBorder="1" applyAlignment="1">
      <alignment horizontal="center" wrapText="1"/>
    </xf>
    <xf numFmtId="0" fontId="29" fillId="0" borderId="0" xfId="2" applyNumberFormat="1" applyFont="1" applyBorder="1" applyAlignment="1">
      <alignment horizontal="center"/>
    </xf>
    <xf numFmtId="0" fontId="23" fillId="0" borderId="0" xfId="2" applyNumberFormat="1" applyFont="1" applyBorder="1" applyAlignment="1">
      <alignment horizontal="center" vertical="top"/>
    </xf>
    <xf numFmtId="0" fontId="19" fillId="0" borderId="2" xfId="2" applyNumberFormat="1" applyFont="1" applyBorder="1" applyAlignment="1">
      <alignment horizontal="center" vertical="center" wrapText="1"/>
    </xf>
    <xf numFmtId="0" fontId="19" fillId="0" borderId="3" xfId="2" applyNumberFormat="1" applyFont="1" applyBorder="1" applyAlignment="1">
      <alignment horizontal="center" vertical="center" wrapText="1"/>
    </xf>
    <xf numFmtId="49" fontId="19" fillId="0" borderId="2" xfId="2" applyNumberFormat="1" applyFont="1" applyBorder="1" applyAlignment="1">
      <alignment horizontal="center" vertical="center" wrapText="1"/>
    </xf>
    <xf numFmtId="49" fontId="19" fillId="0" borderId="3" xfId="2" applyNumberFormat="1" applyFont="1" applyBorder="1" applyAlignment="1">
      <alignment horizontal="center" vertical="center" wrapText="1"/>
    </xf>
    <xf numFmtId="0" fontId="19" fillId="0" borderId="31" xfId="6" applyFont="1" applyBorder="1" applyAlignment="1">
      <alignment horizontal="right" vertical="center" wrapText="1"/>
    </xf>
    <xf numFmtId="0" fontId="19" fillId="0" borderId="39" xfId="6" applyFont="1" applyBorder="1" applyAlignment="1">
      <alignment horizontal="right" vertical="center" wrapText="1"/>
    </xf>
    <xf numFmtId="0" fontId="18" fillId="0" borderId="1" xfId="6" applyFont="1" applyBorder="1" applyAlignment="1">
      <alignment vertical="center" wrapText="1"/>
    </xf>
    <xf numFmtId="0" fontId="19" fillId="0" borderId="16" xfId="6" applyFont="1" applyBorder="1" applyAlignment="1">
      <alignment horizontal="right" vertical="center" wrapText="1"/>
    </xf>
    <xf numFmtId="0" fontId="19" fillId="0" borderId="22" xfId="6" applyFont="1" applyBorder="1" applyAlignment="1">
      <alignment horizontal="right" vertical="center" wrapText="1"/>
    </xf>
    <xf numFmtId="0" fontId="19" fillId="0" borderId="24" xfId="6" applyFont="1" applyBorder="1" applyAlignment="1">
      <alignment horizontal="right" vertical="center" wrapText="1"/>
    </xf>
    <xf numFmtId="0" fontId="19" fillId="0" borderId="36" xfId="6" applyFont="1" applyBorder="1" applyAlignment="1">
      <alignment horizontal="right" vertical="center" wrapText="1"/>
    </xf>
    <xf numFmtId="0" fontId="19" fillId="2" borderId="33" xfId="5" applyNumberFormat="1" applyFont="1" applyFill="1" applyBorder="1" applyAlignment="1" applyProtection="1">
      <alignment horizontal="center" vertical="center" wrapText="1"/>
    </xf>
    <xf numFmtId="0" fontId="19" fillId="2" borderId="20" xfId="5" applyNumberFormat="1" applyFont="1" applyFill="1" applyBorder="1" applyAlignment="1" applyProtection="1">
      <alignment horizontal="center" vertical="center" wrapText="1"/>
    </xf>
    <xf numFmtId="49" fontId="19" fillId="0" borderId="19" xfId="5" applyNumberFormat="1" applyFont="1" applyFill="1" applyBorder="1" applyAlignment="1" applyProtection="1">
      <alignment horizontal="center" vertical="center" wrapText="1"/>
    </xf>
    <xf numFmtId="0" fontId="34" fillId="0" borderId="1" xfId="5" applyNumberFormat="1" applyFont="1" applyFill="1" applyBorder="1" applyAlignment="1" applyProtection="1">
      <alignment horizontal="center" vertical="center"/>
    </xf>
    <xf numFmtId="0" fontId="19" fillId="0" borderId="13" xfId="6" applyFont="1" applyBorder="1" applyAlignment="1">
      <alignment horizontal="right" vertical="center" wrapText="1"/>
    </xf>
    <xf numFmtId="0" fontId="19" fillId="0" borderId="1" xfId="6" applyFont="1" applyBorder="1" applyAlignment="1">
      <alignment horizontal="right" vertical="center" wrapText="1"/>
    </xf>
    <xf numFmtId="0" fontId="19" fillId="2" borderId="38" xfId="5" applyNumberFormat="1" applyFont="1" applyFill="1" applyBorder="1" applyAlignment="1" applyProtection="1">
      <alignment horizontal="center" vertical="center" wrapText="1"/>
    </xf>
    <xf numFmtId="0" fontId="19" fillId="2" borderId="0" xfId="5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horizontal="center" wrapText="1"/>
    </xf>
    <xf numFmtId="0" fontId="19" fillId="0" borderId="0" xfId="2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/>
    <xf numFmtId="0" fontId="5" fillId="0" borderId="2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1" applyFill="1" applyAlignment="1">
      <alignment horizontal="left" wrapText="1"/>
    </xf>
    <xf numFmtId="0" fontId="10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10" fillId="0" borderId="0" xfId="1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 textRotation="90" wrapText="1"/>
    </xf>
    <xf numFmtId="0" fontId="14" fillId="0" borderId="1" xfId="2" applyFont="1" applyBorder="1" applyAlignment="1">
      <alignment horizontal="center" vertical="top" wrapText="1"/>
    </xf>
    <xf numFmtId="0" fontId="15" fillId="0" borderId="0" xfId="2" applyFont="1"/>
    <xf numFmtId="49" fontId="14" fillId="0" borderId="1" xfId="2" applyNumberFormat="1" applyFont="1" applyBorder="1" applyAlignment="1">
      <alignment horizontal="center" vertical="top" wrapText="1"/>
    </xf>
  </cellXfs>
  <cellStyles count="9">
    <cellStyle name="Гиперссылка" xfId="1" builtinId="8"/>
    <cellStyle name="Гиперссылка 2" xfId="3"/>
    <cellStyle name="Денежный" xfId="8" builtinId="4"/>
    <cellStyle name="Значение" xfId="7"/>
    <cellStyle name="Обычный" xfId="0" builtinId="0"/>
    <cellStyle name="Обычный 14" xfId="5"/>
    <cellStyle name="Обычный 2" xfId="2"/>
    <cellStyle name="Обычный 21 3" xfId="4"/>
    <cellStyle name="Обычный_ПоказТехприсоед (Птпр)" xfId="6"/>
  </cellStyles>
  <dxfs count="2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5\&#1069;&#1083;&#1077;&#1082;&#1090;&#1088;&#1086;&#1085;&#1085;&#1099;&#1077;%20&#1092;&#1086;&#1088;&#1084;&#1072;&#1090;&#1099;\EE.CALC.QUALITY.2.5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20\&#1064;&#1072;&#1073;&#1083;&#1086;&#1085;&#1099;\&#1064;&#1072;&#1073;&#1083;&#1086;&#1085;%20&#1055;&#1057;&#1054;%202020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\&#1076;&#1086;&#1082;&#1091;&#1084;&#1077;&#1085;&#1090;&#1099;%20&#1090;&#1087;\&#1054;&#1040;&#1054;%20&#1042;&#1050;&#1057;%20135\0_&#1060;&#1086;&#1088;&#1084;&#1072;%203%20&#1042;&#1050;&#1057;%20&#1086;&#1090;%20&#1044;&#1062;&#1058;%20&#1086;&#1090;%2015_06_2012\FORM3.2013%20-%20&#1042;&#1050;&#1057;%20&#1054;&#1040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90;&#1076;&#1077;&#1083;%20&#1090;&#1072;&#1088;&#1080;&#1092;&#1086;&#1074;%20&#1101;&#1085;&#1077;&#1088;&#1075;&#1077;&#1090;&#1080;&#1095;&#1077;&#1089;&#1082;&#1086;&#1075;&#1086;%20&#1082;&#1086;&#1084;&#1087;&#1083;&#1077;&#1082;&#1089;&#1072;\&#1054;&#1073;&#1084;&#1077;&#1085;%20&#1076;&#1086;&#1082;&#1091;&#1084;&#1077;&#1085;&#1090;&#1072;&#1084;&#1080;\&#1056;&#1072;&#1073;&#1086;&#1095;&#1072;&#1103;%20&#1087;&#1072;&#1087;&#1082;&#1072;\&#1058;&#1057;&#1054;,%20&#1055;&#1057;&#1054;%202012\2012\&#1043;&#1086;&#1088;&#1101;&#1085;&#1077;&#1088;&#1075;&#1086;%20&#1054;&#1054;&#1054;\&#1054;&#1054;&#1054;%20&#1043;&#1086;&#1088;&#1101;&#1085;&#1077;&#1088;&#1075;&#1086;%202012%20&#1059;&#1057;&#1053;%202%20&#1087;&#1086;&#108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5\&#1069;&#1083;&#1077;&#1082;&#1090;&#1088;&#1086;&#1085;&#1085;&#1099;&#1077;%20&#1092;&#1086;&#1088;&#1084;&#1072;&#1090;&#1099;\&#1096;&#1072;&#1073;&#1083;&#1086;&#1085;&#1099;%20&#1045;&#1048;&#1040;&#1057;\PREDEL.PEREDACHA.LIM2014(v1.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21\&#1069;&#1082;&#1089;&#1087;&#1077;&#1088;&#1090;&#1080;&#1079;&#1072;\&#1046;&#1077;&#1088;&#1077;&#1093;&#1086;&#1074;\&#1050;&#1086;&#1089;&#1090;&#1077;&#1088;&#1077;&#1074;&#1089;&#1082;&#1080;&#1077;&#1043;&#1069;&#1057;\&#1072;&#1084;&#1086;&#1088;&#1090;&#1080;&#1079;&#1072;&#1094;&#1080;&#1103;%201%20&#1082;&#1074;&#1072;&#1088;&#1090;&#1072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54;&#1058;&#1051;&#1054;&#1042;&#1054;&#1049;%20&#1058;&#1040;&#1056;&#1048;&#1060;%202018\&#1069;&#1082;&#1089;&#1087;&#1077;&#1088;&#1080;&#1079;&#1072;%202018%20&#1075;&#1086;&#1076;\&#1046;&#1077;&#1088;&#1077;&#1093;&#1086;&#1074;%202018\&#1050;&#1086;&#1089;&#1090;&#1077;&#1088;&#1077;&#1074;&#1089;&#1082;&#1080;&#1077;%20&#1043;&#1069;&#1057;\&#1050;&#1086;&#1089;&#1090;&#1077;&#1088;&#1077;&#1074;&#1086;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\&#1044;&#1086;&#1082;&#1091;&#1084;&#1077;&#1085;&#1090;&#1099;%20&#1058;&#1055;\&#1044;&#1086;&#1082;&#1091;&#1084;&#1077;&#1085;&#1090;&#1099;%202021\&#1058;&#1040;&#1056;&#1048;&#1060;%202022\&#1050;&#1086;&#1101;&#1092;&#1080;&#1094;&#1080;&#1077;&#1085;&#1090;%20&#1082;&#1072;&#1095;&#1077;&#1089;&#1090;&#1074;&#1072;%20&#1080;%20&#1085;&#1072;&#1076;&#1077;&#1078;&#1085;&#1086;&#1089;&#1090;&#1080;%202020\&#1092;&#1086;&#1088;&#1084;&#1099;%208,1-8,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листов"/>
      <sheetName val="ф.1.1 ПоказНадежн (Пп)"/>
      <sheetName val="ф.1.3 Предлож_ТСО"/>
      <sheetName val="ф.2.1 ИндИнф (Ин)"/>
      <sheetName val="ф.2.2 ИндИспол (Ис)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TEHSHEET"/>
      <sheetName val="et_union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  <sheetName val="баланс энергии"/>
      <sheetName val="Транспортный налог"/>
      <sheetName val="баланс мощности"/>
      <sheetName val=" квл 2012-2014 "/>
      <sheetName val="Амортизация по уровням напр-я"/>
    </sheetNames>
    <sheetDataSet>
      <sheetData sheetId="0"/>
      <sheetData sheetId="1">
        <row r="2">
          <cell r="B2" t="str">
            <v>Версия 1.2</v>
          </cell>
        </row>
      </sheetData>
      <sheetData sheetId="2"/>
      <sheetData sheetId="3"/>
      <sheetData sheetId="4"/>
      <sheetData sheetId="5">
        <row r="11">
          <cell r="F11">
            <v>2010</v>
          </cell>
        </row>
        <row r="15">
          <cell r="F15" t="str">
            <v>Ордена "Знак Почета" ОАО "Сетка"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2010</v>
          </cell>
        </row>
        <row r="3">
          <cell r="B3" t="str">
            <v>Архангельская область</v>
          </cell>
          <cell r="E3">
            <v>2011</v>
          </cell>
        </row>
        <row r="4">
          <cell r="B4" t="str">
            <v>Астраханская область</v>
          </cell>
          <cell r="E4">
            <v>2012</v>
          </cell>
        </row>
        <row r="5">
          <cell r="B5" t="str">
            <v>Белгородская область</v>
          </cell>
          <cell r="E5">
            <v>2013</v>
          </cell>
        </row>
        <row r="6">
          <cell r="B6" t="str">
            <v>Брянская область</v>
          </cell>
          <cell r="E6">
            <v>2014</v>
          </cell>
        </row>
        <row r="7">
          <cell r="B7" t="str">
            <v>Владимирская область</v>
          </cell>
          <cell r="E7">
            <v>2015</v>
          </cell>
        </row>
        <row r="8">
          <cell r="B8" t="str">
            <v>Волгоградская область</v>
          </cell>
          <cell r="E8">
            <v>2016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20"/>
      <sheetData sheetId="21"/>
      <sheetData sheetId="22"/>
      <sheetData sheetId="23">
        <row r="2">
          <cell r="D2" t="str">
            <v>Ардатовский муниципальный район</v>
          </cell>
        </row>
        <row r="3">
          <cell r="D3" t="str">
            <v>Арзамасский муниципальный район</v>
          </cell>
        </row>
        <row r="4">
          <cell r="D4" t="str">
            <v>Балахнинский муниципальный район</v>
          </cell>
        </row>
        <row r="5">
          <cell r="D5" t="str">
            <v>Богородский муниципальный район</v>
          </cell>
        </row>
        <row r="6">
          <cell r="D6" t="str">
            <v>Большеболдинский муниципальный район</v>
          </cell>
        </row>
        <row r="7">
          <cell r="D7" t="str">
            <v>Большемурашкинский муниципальный район</v>
          </cell>
        </row>
        <row r="8">
          <cell r="D8" t="str">
            <v>Бутурлинский муниципальный район</v>
          </cell>
        </row>
        <row r="9">
          <cell r="D9" t="str">
            <v>Вадский муниципальный район</v>
          </cell>
        </row>
        <row r="10">
          <cell r="D10" t="str">
            <v>Варнавинский муниципальный район</v>
          </cell>
        </row>
        <row r="11">
          <cell r="D11" t="str">
            <v>Вачский муниципальный район</v>
          </cell>
        </row>
        <row r="12">
          <cell r="D12" t="str">
            <v>Ветлужский муниципальный район</v>
          </cell>
        </row>
        <row r="13">
          <cell r="D13" t="str">
            <v>Вознесенский муниципальный район</v>
          </cell>
        </row>
        <row r="14">
          <cell r="D14" t="str">
            <v>Володарский муниципальный район</v>
          </cell>
        </row>
        <row r="15">
          <cell r="D15" t="str">
            <v>Воротынский муниципальный район</v>
          </cell>
        </row>
        <row r="16">
          <cell r="D16" t="str">
            <v>Воскресенский муниципальный район</v>
          </cell>
        </row>
        <row r="17">
          <cell r="D17" t="str">
            <v>Гагинский муниципальный район</v>
          </cell>
        </row>
        <row r="18">
          <cell r="D18" t="str">
            <v>Город Арзамас</v>
          </cell>
        </row>
        <row r="19">
          <cell r="D19" t="str">
            <v>Город Дзержинск</v>
          </cell>
        </row>
        <row r="20">
          <cell r="D20" t="str">
            <v>Город Нижний Новгород</v>
          </cell>
        </row>
        <row r="21">
          <cell r="D21" t="str">
            <v>Городецкий муниципальный район</v>
          </cell>
        </row>
        <row r="22">
          <cell r="D22" t="str">
            <v>Дальнеконстантиновский муниципальный район</v>
          </cell>
        </row>
        <row r="23">
          <cell r="D23" t="str">
            <v>Дивеевский муниципальный район</v>
          </cell>
        </row>
        <row r="24">
          <cell r="D24" t="str">
            <v>Княгининский муниципальный район</v>
          </cell>
        </row>
        <row r="25">
          <cell r="D25" t="str">
            <v>Ковернинский муниципальный район</v>
          </cell>
        </row>
        <row r="26">
          <cell r="D26" t="str">
            <v>Краснобаковский муниципальный район</v>
          </cell>
        </row>
        <row r="27">
          <cell r="D27" t="str">
            <v>Краснооктябрьский муниципальный район</v>
          </cell>
        </row>
        <row r="28">
          <cell r="D28" t="str">
            <v>Кстовский муниципальный район</v>
          </cell>
        </row>
        <row r="29">
          <cell r="D29" t="str">
            <v>Кулебакский муниципальный район</v>
          </cell>
        </row>
        <row r="30">
          <cell r="D30" t="str">
            <v>Лукояновский муниципальный район</v>
          </cell>
        </row>
        <row r="31">
          <cell r="D31" t="str">
            <v>Лысковский муниципальный район</v>
          </cell>
        </row>
        <row r="32">
          <cell r="D32" t="str">
            <v>Навашинский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Первомайский муниципальный район</v>
          </cell>
        </row>
        <row r="35">
          <cell r="D35" t="str">
            <v>Перевозский муниципальный район</v>
          </cell>
        </row>
        <row r="36">
          <cell r="D36" t="str">
            <v>Пильнинский муниципальный район</v>
          </cell>
        </row>
        <row r="37">
          <cell r="D37" t="str">
            <v>Починковский муниципальный район</v>
          </cell>
        </row>
        <row r="38">
          <cell r="D38" t="str">
            <v>Сергачский муниципальный район</v>
          </cell>
        </row>
        <row r="39">
          <cell r="D39" t="str">
            <v>Сеченовский муниципальный район</v>
          </cell>
        </row>
        <row r="40">
          <cell r="D40" t="str">
            <v>Сокольский муниципальный район</v>
          </cell>
        </row>
        <row r="41">
          <cell r="D41" t="str">
            <v>Сосновский муниципальный район</v>
          </cell>
        </row>
        <row r="42">
          <cell r="D42" t="str">
            <v>Спасский муниципальный район</v>
          </cell>
        </row>
        <row r="43">
          <cell r="D43" t="str">
            <v>Тонкинский муниципальный район</v>
          </cell>
        </row>
        <row r="44">
          <cell r="D44" t="str">
            <v>Тоншаевский муниципальный район</v>
          </cell>
        </row>
        <row r="45">
          <cell r="D45" t="str">
            <v>Уренский муниципальный район</v>
          </cell>
        </row>
        <row r="46">
          <cell r="D46" t="str">
            <v>Чкаловский муниципальный район</v>
          </cell>
        </row>
        <row r="47">
          <cell r="D47" t="str">
            <v>Шарангский муниципальный район</v>
          </cell>
        </row>
        <row r="48">
          <cell r="D48" t="str">
            <v>Шатковский муниципальный район</v>
          </cell>
        </row>
        <row r="49">
          <cell r="D49" t="str">
            <v>Шахунский муниципальный район</v>
          </cell>
        </row>
        <row r="50">
          <cell r="D50" t="str">
            <v>город Бор</v>
          </cell>
        </row>
        <row r="51">
          <cell r="D51" t="str">
            <v>город Выкса</v>
          </cell>
        </row>
        <row r="52">
          <cell r="D52" t="str">
            <v>город Саров</v>
          </cell>
        </row>
        <row r="53">
          <cell r="D53" t="str">
            <v>город Семеновский</v>
          </cell>
        </row>
        <row r="107">
          <cell r="B107" t="str">
            <v>Володарский муниципальный район</v>
          </cell>
        </row>
        <row r="108">
          <cell r="B108" t="str">
            <v>Город Володарск</v>
          </cell>
        </row>
        <row r="109">
          <cell r="B109" t="str">
            <v>Золинский сельсовет</v>
          </cell>
        </row>
        <row r="110">
          <cell r="B110" t="str">
            <v>Ильинский сельсовет</v>
          </cell>
        </row>
        <row r="111">
          <cell r="B111" t="str">
            <v>Мулинский сельсовет</v>
          </cell>
        </row>
        <row r="112">
          <cell r="B112" t="str">
            <v>Рабочий поселок Ильиногорск</v>
          </cell>
        </row>
        <row r="113">
          <cell r="B113" t="str">
            <v>Рабочий поселок Красная Горка</v>
          </cell>
        </row>
        <row r="114">
          <cell r="B114" t="str">
            <v>Рабочий поселок Решетиха</v>
          </cell>
        </row>
        <row r="115">
          <cell r="B115" t="str">
            <v>Рабочий поселок Смолино</v>
          </cell>
        </row>
        <row r="116">
          <cell r="B116" t="str">
            <v>Рабочий поселок Фролищи</v>
          </cell>
        </row>
        <row r="117">
          <cell r="B117" t="str">
            <v>Рабочий поселок Центральный</v>
          </cell>
        </row>
        <row r="118">
          <cell r="B118" t="str">
            <v>Рабочий поселок Юганец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-я"/>
      <sheetName val="Соответствие критериям"/>
      <sheetName val="Баланс энергии"/>
      <sheetName val="Баланс энергии (транзит)"/>
      <sheetName val="Баланс мощности"/>
      <sheetName val="УЕ ВЛЭП  2017-2024"/>
      <sheetName val="УЕ ТП 2017-2024"/>
      <sheetName val="Подконтрольные расходы"/>
      <sheetName val="материалы"/>
      <sheetName val="план ремонтов"/>
      <sheetName val="Сводная ремонт"/>
      <sheetName val="П.1.16. оплата труда ОПР"/>
      <sheetName val="Цеховые расходы"/>
      <sheetName val="Общеэксплуатационные расходы "/>
      <sheetName val="Др проч"/>
      <sheetName val="Расходы по кол дог"/>
      <sheetName val="Расчет аморт. max срок "/>
      <sheetName val="Ввод выбытие ОС  "/>
      <sheetName val="Свод по амортизации"/>
      <sheetName val="Страховые взнос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. на окр. среду "/>
      <sheetName val="Услуги ФСК"/>
      <sheetName val="Прочие НР"/>
      <sheetName val=" КВЛ"/>
      <sheetName val="Выпадающий доход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НВВ"/>
      <sheetName val="Корр. НР"/>
      <sheetName val="Корр. ИП"/>
      <sheetName val="Корр. КНК"/>
      <sheetName val="НВВ для шаблона ЕИАС предел"/>
      <sheetName val="НВВ для шаблона ЕИАС отчет"/>
      <sheetName val="НВВ по данным экспертов"/>
      <sheetName val=" НВВ содержание"/>
      <sheetName val="НВВ на потери"/>
      <sheetName val="Смета общая НВВ (эксперты)"/>
      <sheetName val="НВВ по данным предпр."/>
      <sheetName val="Смета общая НВВ (предпр)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долг. параметры"/>
      <sheetName val="ОРЕХ"/>
      <sheetName val="Шаблон ПСО 2020-2024"/>
      <sheetName val="Оглавление"/>
    </sheetNames>
    <definedNames>
      <definedName name="NotesHyp"/>
      <definedName name="US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F10">
            <v>2013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  <sheetName val="Assumptions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  <row r="43">
          <cell r="G43">
            <v>6</v>
          </cell>
        </row>
        <row r="44">
          <cell r="G44">
            <v>48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  <row r="22">
          <cell r="D22">
            <v>2516.5</v>
          </cell>
          <cell r="I22">
            <v>8.8000000000000007</v>
          </cell>
        </row>
        <row r="23">
          <cell r="D23">
            <v>332.9</v>
          </cell>
          <cell r="I23">
            <v>4.0999999999999996</v>
          </cell>
        </row>
      </sheetData>
      <sheetData sheetId="6">
        <row r="8">
          <cell r="C8">
            <v>4235.3</v>
          </cell>
          <cell r="D8">
            <v>4235.3</v>
          </cell>
          <cell r="E8">
            <v>4235.3</v>
          </cell>
          <cell r="F8">
            <v>4235.3</v>
          </cell>
          <cell r="G8">
            <v>4235.3</v>
          </cell>
        </row>
        <row r="14">
          <cell r="C14">
            <v>72.900000000000006</v>
          </cell>
          <cell r="D14">
            <v>13.1</v>
          </cell>
          <cell r="E14">
            <v>72.900000000000006</v>
          </cell>
          <cell r="F14">
            <v>12.9</v>
          </cell>
          <cell r="G14">
            <v>12.9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  <cell r="C10">
            <v>70.400000000000006</v>
          </cell>
        </row>
        <row r="11">
          <cell r="A11" t="str">
            <v>провод</v>
          </cell>
          <cell r="C11">
            <v>26.1</v>
          </cell>
        </row>
        <row r="12">
          <cell r="A12" t="str">
            <v>муфты</v>
          </cell>
          <cell r="C12">
            <v>52.3</v>
          </cell>
        </row>
        <row r="13">
          <cell r="A13" t="str">
            <v>счетчики</v>
          </cell>
          <cell r="C13">
            <v>9.6999999999999993</v>
          </cell>
        </row>
        <row r="14">
          <cell r="A14" t="str">
            <v>пускатели магнитные</v>
          </cell>
          <cell r="C14">
            <v>14.6</v>
          </cell>
        </row>
        <row r="15">
          <cell r="A15" t="str">
            <v>автоматические выключатели</v>
          </cell>
          <cell r="C15">
            <v>8.9</v>
          </cell>
        </row>
        <row r="16">
          <cell r="A16" t="str">
            <v>вставки плавкие</v>
          </cell>
          <cell r="C16">
            <v>5.3</v>
          </cell>
        </row>
        <row r="17">
          <cell r="A17" t="str">
            <v>трансформаторы</v>
          </cell>
          <cell r="C17">
            <v>3.1</v>
          </cell>
        </row>
        <row r="19">
          <cell r="E19">
            <v>276.8</v>
          </cell>
          <cell r="F19">
            <v>276.8</v>
          </cell>
        </row>
        <row r="21">
          <cell r="B21">
            <v>255.6</v>
          </cell>
          <cell r="D21">
            <v>276.8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  <row r="11">
          <cell r="A11" t="str">
            <v>Аренда подстанции</v>
          </cell>
          <cell r="B11">
            <v>50.8</v>
          </cell>
          <cell r="C11">
            <v>50.8</v>
          </cell>
          <cell r="E11">
            <v>60</v>
          </cell>
          <cell r="F11">
            <v>60</v>
          </cell>
        </row>
        <row r="12">
          <cell r="A12" t="str">
            <v>Экспертиза тарифов</v>
          </cell>
          <cell r="B12">
            <v>45</v>
          </cell>
          <cell r="C12">
            <v>45</v>
          </cell>
          <cell r="E12">
            <v>54.1</v>
          </cell>
          <cell r="F12">
            <v>54.1</v>
          </cell>
        </row>
        <row r="13">
          <cell r="A13" t="str">
            <v>Расчет норм. технолог. потерь</v>
          </cell>
          <cell r="B13">
            <v>0</v>
          </cell>
          <cell r="C13">
            <v>43.3</v>
          </cell>
          <cell r="E13">
            <v>43.3</v>
          </cell>
          <cell r="F13">
            <v>43.3</v>
          </cell>
        </row>
        <row r="14">
          <cell r="A14" t="str">
            <v>Экспертиза норматив. технолог. потерь</v>
          </cell>
          <cell r="B14">
            <v>31.4</v>
          </cell>
          <cell r="C14">
            <v>49.6</v>
          </cell>
          <cell r="E14">
            <v>49.6</v>
          </cell>
          <cell r="F14">
            <v>49.6</v>
          </cell>
        </row>
        <row r="15">
          <cell r="A15" t="str">
            <v>Услуги сторонних организаций</v>
          </cell>
          <cell r="B15">
            <v>87.9</v>
          </cell>
          <cell r="C15">
            <v>26.2</v>
          </cell>
          <cell r="E15">
            <v>29.1</v>
          </cell>
          <cell r="F15">
            <v>32</v>
          </cell>
        </row>
        <row r="17">
          <cell r="D17">
            <v>180</v>
          </cell>
        </row>
      </sheetData>
      <sheetData sheetId="13">
        <row r="3">
          <cell r="A3" t="str">
            <v>Цеховые расходы _______________________________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Оплата труда ИТР, МОП</v>
          </cell>
          <cell r="C12">
            <v>250.8</v>
          </cell>
          <cell r="E12">
            <v>272.39999999999998</v>
          </cell>
          <cell r="F12">
            <v>344.4</v>
          </cell>
        </row>
        <row r="13">
          <cell r="A13" t="str">
            <v>Отчисления на социальные нужды</v>
          </cell>
          <cell r="C13">
            <v>68.5</v>
          </cell>
          <cell r="E13">
            <v>74.400000000000006</v>
          </cell>
          <cell r="F13">
            <v>94</v>
          </cell>
        </row>
        <row r="14">
          <cell r="A14" t="str">
            <v>Амортизация зданий, сооружений</v>
          </cell>
          <cell r="C14">
            <v>27.2</v>
          </cell>
          <cell r="E14">
            <v>27.2</v>
          </cell>
          <cell r="F14">
            <v>27.2</v>
          </cell>
        </row>
        <row r="15">
          <cell r="A15" t="str">
            <v>Отопление, вода, хоз. стоки</v>
          </cell>
          <cell r="C15">
            <v>81.900000000000006</v>
          </cell>
          <cell r="E15">
            <v>133.9</v>
          </cell>
          <cell r="F15">
            <v>160.1</v>
          </cell>
        </row>
        <row r="16">
          <cell r="A16" t="str">
            <v>Электроэнергия</v>
          </cell>
          <cell r="C16">
            <v>131.4</v>
          </cell>
          <cell r="E16">
            <v>229.5</v>
          </cell>
          <cell r="F16">
            <v>263.25</v>
          </cell>
        </row>
        <row r="17">
          <cell r="A17" t="str">
            <v>Спецодежда</v>
          </cell>
          <cell r="C17">
            <v>12.2</v>
          </cell>
          <cell r="E17">
            <v>13.4</v>
          </cell>
          <cell r="F17">
            <v>13.4</v>
          </cell>
        </row>
        <row r="18">
          <cell r="A18" t="str">
            <v>Услуги цехов завода</v>
          </cell>
          <cell r="C18">
            <v>291.89999999999998</v>
          </cell>
          <cell r="E18">
            <v>296.10000000000002</v>
          </cell>
          <cell r="F18">
            <v>296.10000000000002</v>
          </cell>
        </row>
        <row r="21">
          <cell r="A21" t="str">
            <v>введите название</v>
          </cell>
        </row>
        <row r="23">
          <cell r="B23">
            <v>1019.1</v>
          </cell>
          <cell r="D23">
            <v>1161.8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1">
          <cell r="A11" t="str">
            <v>введите название</v>
          </cell>
        </row>
        <row r="12">
          <cell r="A12" t="str">
            <v>Общеэксплуатационные расходы</v>
          </cell>
          <cell r="C12">
            <v>495.8</v>
          </cell>
          <cell r="E12">
            <v>679.4</v>
          </cell>
          <cell r="F12">
            <v>679.4</v>
          </cell>
        </row>
        <row r="13">
          <cell r="A13" t="str">
            <v>введите название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2">
          <cell r="A12" t="str">
            <v>объект</v>
          </cell>
        </row>
        <row r="13">
          <cell r="A13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  <row r="8">
          <cell r="B8">
            <v>72.900000000000006</v>
          </cell>
          <cell r="C8">
            <v>13.1</v>
          </cell>
          <cell r="D8">
            <v>72.900000000000006</v>
          </cell>
          <cell r="E8">
            <v>12.9</v>
          </cell>
        </row>
        <row r="9">
          <cell r="B9">
            <v>72.900000000000006</v>
          </cell>
          <cell r="C9">
            <v>13.1</v>
          </cell>
          <cell r="D9">
            <v>72.900000000000006</v>
          </cell>
          <cell r="E9">
            <v>12.9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0">
          <cell r="A10" t="str">
            <v>введите название</v>
          </cell>
        </row>
        <row r="11">
          <cell r="A11" t="str">
            <v>премия к 8 Марта</v>
          </cell>
          <cell r="C11">
            <v>3</v>
          </cell>
          <cell r="E11">
            <v>2</v>
          </cell>
          <cell r="F11">
            <v>3</v>
          </cell>
        </row>
        <row r="12">
          <cell r="A12" t="str">
            <v>премия к 23 февраля</v>
          </cell>
          <cell r="C12">
            <v>0</v>
          </cell>
          <cell r="E12">
            <v>0</v>
          </cell>
          <cell r="F12">
            <v>1.8</v>
          </cell>
        </row>
        <row r="13">
          <cell r="A13" t="str">
            <v>введите название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  <row r="26">
          <cell r="B26">
            <v>97.8</v>
          </cell>
          <cell r="D26">
            <v>105.9</v>
          </cell>
        </row>
      </sheetData>
      <sheetData sheetId="18">
        <row r="8">
          <cell r="C8">
            <v>1483.1</v>
          </cell>
          <cell r="E8">
            <v>1442.9</v>
          </cell>
          <cell r="F8">
            <v>1402.8</v>
          </cell>
        </row>
        <row r="9">
          <cell r="C9">
            <v>2.1999999999999999E-2</v>
          </cell>
          <cell r="E9">
            <v>2.1999999999999999E-2</v>
          </cell>
          <cell r="F9">
            <v>2.1999999999999999E-2</v>
          </cell>
        </row>
        <row r="10">
          <cell r="B10">
            <v>35.799999999999997</v>
          </cell>
          <cell r="D10">
            <v>35.799999999999997</v>
          </cell>
        </row>
        <row r="13">
          <cell r="F13">
            <v>1.18</v>
          </cell>
        </row>
        <row r="14">
          <cell r="F14">
            <v>0.46</v>
          </cell>
        </row>
        <row r="15">
          <cell r="F15">
            <v>29.22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  <row r="15">
          <cell r="C15">
            <v>38.4</v>
          </cell>
          <cell r="D15">
            <v>8.8000000000000007</v>
          </cell>
          <cell r="E15">
            <v>38.4</v>
          </cell>
          <cell r="F15">
            <v>8.8000000000000007</v>
          </cell>
        </row>
        <row r="16">
          <cell r="C16">
            <v>7</v>
          </cell>
          <cell r="D16">
            <v>4.3</v>
          </cell>
          <cell r="E16">
            <v>7</v>
          </cell>
          <cell r="F16">
            <v>4.0999999999999996</v>
          </cell>
        </row>
        <row r="23">
          <cell r="C23">
            <v>-695.9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материалы"/>
      <sheetName val="Ремонты 2010"/>
      <sheetName val="Ремонты 2011"/>
      <sheetName val="Ремонты 2012"/>
      <sheetName val="Сводная ремонт"/>
      <sheetName val="численность"/>
      <sheetName val="П.1.16. оплата труда ОПР"/>
      <sheetName val="П.1.16. оплата труда ППП"/>
      <sheetName val="фактич зароботная плата"/>
      <sheetName val="УПХ"/>
      <sheetName val="УНПХ"/>
      <sheetName val="Страхов"/>
      <sheetName val="Обуч"/>
      <sheetName val="ОТ и ТБ"/>
      <sheetName val="Команд"/>
      <sheetName val="Услуги банков"/>
      <sheetName val="Др проч"/>
      <sheetName val="соц характер"/>
      <sheetName val="другие расходы прибыль"/>
      <sheetName val="Аренда им"/>
      <sheetName val="Пл за Зем"/>
      <sheetName val="Транспортн"/>
      <sheetName val="Экол пл"/>
      <sheetName val="Н на Им"/>
      <sheetName val="Ввод выбытие 2012"/>
      <sheetName val="Ввод выбытие 2013"/>
      <sheetName val="Ввод выбытие 2014"/>
      <sheetName val="Ввод выбытие 2015"/>
      <sheetName val="Ввод выбытие 2016"/>
      <sheetName val="Расчет амортизации"/>
      <sheetName val="П.1.17"/>
      <sheetName val=" КВЛ 2010"/>
      <sheetName val=" КВЛ 2011"/>
      <sheetName val=" КВЛ 2012"/>
      <sheetName val=" КВЛ 2013"/>
      <sheetName val=" КВЛ 2014"/>
      <sheetName val=" КВЛ 2015"/>
      <sheetName val=" КВЛ 2016"/>
      <sheetName val="КВЛ Сводная "/>
      <sheetName val="Прочие НР"/>
      <sheetName val="Страх. взносы"/>
      <sheetName val="Налог УСН"/>
      <sheetName val="Выпадающие и избыток"/>
      <sheetName val=" НВВ передача"/>
      <sheetName val="НВВ по дан. предпр."/>
      <sheetName val="НВВ по дан.экспертов"/>
      <sheetName val="Смета итоговая по данным орг."/>
      <sheetName val="TEHSHEET"/>
      <sheetName val="Смета итоговая по дан. эксп."/>
      <sheetName val="ООО Горэнерго 2012 УСН 2 п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">
          <cell r="H19">
            <v>0.50000421347920088</v>
          </cell>
        </row>
      </sheetData>
      <sheetData sheetId="12"/>
      <sheetData sheetId="13"/>
      <sheetData sheetId="14">
        <row r="14">
          <cell r="A14" t="str">
            <v>Услуги испытательной электротехнической лаборатории Гороховецкий колледж</v>
          </cell>
        </row>
        <row r="15">
          <cell r="A15" t="str">
            <v>Испытания ООО "Электростандарт"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  <row r="18">
          <cell r="A18" t="str">
            <v>договор  с _____ от_____№  __ на_________</v>
          </cell>
        </row>
        <row r="24">
          <cell r="A24" t="str">
            <v>договор  с _____ от_____№  __ на_________</v>
          </cell>
        </row>
        <row r="47">
          <cell r="A47" t="str">
            <v>ЗАО "Роскоммунэнерго"</v>
          </cell>
          <cell r="C47">
            <v>32.01576</v>
          </cell>
          <cell r="E47">
            <v>34.526000000000003</v>
          </cell>
          <cell r="F47">
            <v>37.232999999999997</v>
          </cell>
        </row>
      </sheetData>
      <sheetData sheetId="15">
        <row r="39">
          <cell r="C39">
            <v>0.8</v>
          </cell>
          <cell r="E39">
            <v>1.4</v>
          </cell>
          <cell r="F39">
            <v>1.5</v>
          </cell>
        </row>
        <row r="40">
          <cell r="C40">
            <v>1.0663400000000001</v>
          </cell>
          <cell r="E40">
            <v>7.2</v>
          </cell>
          <cell r="F40">
            <v>7.7759999999999998</v>
          </cell>
        </row>
        <row r="43">
          <cell r="A43" t="str">
            <v>договор  с ЗАО "Техкранэнерго" от 21.05.2010 г. № 659 на Биотестирование отходов производства и потребления</v>
          </cell>
          <cell r="C43">
            <v>4.13</v>
          </cell>
          <cell r="E43">
            <v>0</v>
          </cell>
          <cell r="F43">
            <v>0</v>
          </cell>
        </row>
        <row r="44">
          <cell r="A44" t="str">
            <v>договор  с _____ от_____№  __ на_________</v>
          </cell>
        </row>
        <row r="47">
          <cell r="A47" t="str">
            <v>договор  с _____ от_____№  __ на_________</v>
          </cell>
        </row>
        <row r="48">
          <cell r="A48" t="str">
            <v>договор  с _____ от_____№  __ на_________</v>
          </cell>
        </row>
      </sheetData>
      <sheetData sheetId="16"/>
      <sheetData sheetId="17"/>
      <sheetData sheetId="18"/>
      <sheetData sheetId="19"/>
      <sheetData sheetId="20"/>
      <sheetData sheetId="21">
        <row r="13">
          <cell r="G13">
            <v>67.538587194000002</v>
          </cell>
        </row>
      </sheetData>
      <sheetData sheetId="22">
        <row r="24">
          <cell r="G24">
            <v>47.832547263279999</v>
          </cell>
        </row>
      </sheetData>
      <sheetData sheetId="23"/>
      <sheetData sheetId="24"/>
      <sheetData sheetId="25"/>
      <sheetData sheetId="26">
        <row r="14">
          <cell r="G14">
            <v>13.49</v>
          </cell>
        </row>
      </sheetData>
      <sheetData sheetId="27">
        <row r="11">
          <cell r="G11">
            <v>4.525256983240223E-2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5">
          <cell r="H15">
            <v>70.15058333333333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0">
          <cell r="H20">
            <v>2564.6173198576989</v>
          </cell>
        </row>
      </sheetData>
      <sheetData sheetId="46"/>
      <sheetData sheetId="47"/>
      <sheetData sheetId="48"/>
      <sheetData sheetId="49"/>
      <sheetData sheetId="50">
        <row r="72">
          <cell r="E72">
            <v>244.4938477428517</v>
          </cell>
        </row>
      </sheetData>
      <sheetData sheetId="51"/>
      <sheetData sheetId="52">
        <row r="7">
          <cell r="E7" t="str">
            <v>Январь</v>
          </cell>
        </row>
      </sheetData>
      <sheetData sheetId="53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Обновление"/>
      <sheetName val="Лог обновления"/>
      <sheetName val="Титульный"/>
      <sheetName val="Справочники"/>
      <sheetName val="P2.1 У.Е. 2014"/>
      <sheetName val="P2.2 У.Е. 2014"/>
      <sheetName val="4 баланс ээ"/>
      <sheetName val="5 баланс мощности"/>
      <sheetName val="6 баланс мощности"/>
      <sheetName val="НВВ РСК 2014 (I пол) МИН"/>
      <sheetName val="НВВ РСК 2014 (II пол) МИН"/>
      <sheetName val="НВВ РСК 2014 МИН"/>
      <sheetName val="НВВ РСК 2014 (I пол) МАКС"/>
      <sheetName val="НВВ РСК 2014 (II пол) МАКС"/>
      <sheetName val="НВВ РСК 2014 МАКС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3-17)согл"/>
      <sheetName val="Расчет НВВ по RAB (13-17)согл"/>
      <sheetName val="Расчет НВВ"/>
      <sheetName val="Расчет НВВ РСК - индексация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modUpdTemplMain"/>
      <sheetName val="REESTR_ORG"/>
      <sheetName val="modfrmReestr"/>
      <sheetName val="modReestr"/>
      <sheetName val="modList08"/>
      <sheetName val="modList00"/>
      <sheetName val="REESTR_MO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2012"/>
      <sheetName val="П.1.16. оплата труда ОПР"/>
      <sheetName val="Ремонты 2010"/>
      <sheetName val="общеэксплуатационные"/>
      <sheetName val="п.1.20. расшифровка квл 2010"/>
      <sheetName val="соц характер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Владимирская область</v>
          </cell>
        </row>
      </sheetData>
      <sheetData sheetId="6">
        <row r="22">
          <cell r="I22" t="str">
            <v>ООО "Электросистемы"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аморт. max срок  (2)"/>
      <sheetName val="амортизация 1 квартал"/>
    </sheetNames>
    <definedNames>
      <definedName name="P5_SC_PROT7" refersTo="#ССЫЛКА!"/>
    </defined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-я"/>
      <sheetName val="Соответствие критериям"/>
      <sheetName val="Баланс энергии"/>
      <sheetName val="Баланс мощности"/>
      <sheetName val="УЕ ВЛЭП 2015-2018"/>
      <sheetName val="УЕ ТП 2015-2018"/>
      <sheetName val="Подконтрольные расходы"/>
      <sheetName val="Расчет аморт. max срок  (эксп)"/>
      <sheetName val="Ввод выбытие ОС  "/>
      <sheetName val="Расчет аморт. max срок "/>
      <sheetName val="Справка по ОС"/>
      <sheetName val="Свод по амортизации"/>
      <sheetName val="Отчислен во внебюдж фонды"/>
      <sheetName val="Расходы рег. орг-ий"/>
      <sheetName val="Аренда имущества"/>
      <sheetName val="Плата за землю"/>
      <sheetName val="Транспортный налог"/>
      <sheetName val="Налог на имущество"/>
      <sheetName val="Налог на прибыль"/>
      <sheetName val="Негативное воздействие на ОС"/>
      <sheetName val="Услуги ФСК"/>
      <sheetName val="Прочие НР"/>
      <sheetName val=" КВЛ"/>
      <sheetName val="Выпадающий доход"/>
      <sheetName val="вып. ДЦТ"/>
      <sheetName val="Расчет выпадающих до 15 кВт экс"/>
      <sheetName val="Расчет выпадающих до 15 кВт"/>
      <sheetName val="Расчет выпадающих до 150 кВт"/>
      <sheetName val="СВОД по % по рассрочке"/>
      <sheetName val="Заявитель1"/>
      <sheetName val="Заявитель2"/>
      <sheetName val="Заявитель3"/>
      <sheetName val="Заявитель4"/>
      <sheetName val="Возврат заемных средств"/>
      <sheetName val="Корр. ПР"/>
      <sheetName val="Корр. ПО"/>
      <sheetName val="Корр. НР"/>
      <sheetName val="Корр. ИП"/>
      <sheetName val="Корр. КНК"/>
      <sheetName val=" НВВ содержание"/>
      <sheetName val="НВВ по данным предпр."/>
      <sheetName val="НВВ по данным экспертов"/>
      <sheetName val="НВВ на потери"/>
      <sheetName val="НВВ для шаблона ЕИАС"/>
      <sheetName val="Таблица № 8.2. "/>
      <sheetName val="Тарифы"/>
      <sheetName val="Форма 1.1"/>
      <sheetName val="Форма 1.2"/>
      <sheetName val="Форма 2.1"/>
      <sheetName val="Форма 2.2"/>
      <sheetName val="форма 2.3"/>
      <sheetName val="форма 2.4"/>
      <sheetName val="форма 3 "/>
      <sheetName val="Выбор оценочного балла"/>
      <sheetName val="2016"/>
      <sheetName val="2017"/>
      <sheetName val="анализ бух баланса"/>
      <sheetName val="анализ"/>
    </sheetNames>
    <sheetDataSet>
      <sheetData sheetId="0" refreshError="1"/>
      <sheetData sheetId="1">
        <row r="9">
          <cell r="C9" t="str">
            <v>ООО «Костеревские городские электрические сети»</v>
          </cell>
        </row>
      </sheetData>
      <sheetData sheetId="2" refreshError="1"/>
      <sheetData sheetId="3">
        <row r="9">
          <cell r="C9">
            <v>52.018500000000003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7">
          <cell r="E47">
            <v>45185.227341184713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  <sheetName val=" НВВ передача"/>
      <sheetName val="Данные"/>
      <sheetName val="П2.1"/>
      <sheetName val="УПХ"/>
      <sheetName val="УНПХ"/>
      <sheetName val="Страхов"/>
      <sheetName val="П.1.16. оплата труда ОПР"/>
      <sheetName val="Титульный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эл ст"/>
      <sheetName val="Заголовок"/>
      <sheetName val="6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ETС"/>
      <sheetName val="Исходные данные и тариф ЭЛЕКТР"/>
      <sheetName val="Детализация"/>
      <sheetName val="Справочник затрат_СБ"/>
      <sheetName val="Лизинг"/>
      <sheetName val="Классификатор1"/>
      <sheetName val="sapactivexlhiddensheet"/>
      <sheetName val="расшифровка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Номенклатура"/>
      <sheetName val="расчет тарифов"/>
      <sheetName val="свод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Расчёт НВВ по RAB"/>
      <sheetName val="Standard"/>
      <sheetName val="Pricelist"/>
      <sheetName val="ОХЗ КТС"/>
      <sheetName val="Контрагенты"/>
      <sheetName val="EKDEB90"/>
      <sheetName val="Закупки центр"/>
      <sheetName val="УЗ-21(2002):УЗ-22(3кв.) (2)"/>
      <sheetName val="Стр1"/>
      <sheetName val="Список"/>
      <sheetName val="sverxtip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коэфф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сценарные условия ОГК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>
        <row r="2">
          <cell r="A2">
            <v>1.0489999999999999</v>
          </cell>
        </row>
      </sheetData>
      <sheetData sheetId="383">
        <row r="2">
          <cell r="A2">
            <v>1.0489999999999999</v>
          </cell>
        </row>
      </sheetData>
      <sheetData sheetId="384">
        <row r="2">
          <cell r="A2">
            <v>1.0489999999999999</v>
          </cell>
        </row>
      </sheetData>
      <sheetData sheetId="385">
        <row r="2">
          <cell r="A2">
            <v>1.0489999999999999</v>
          </cell>
        </row>
      </sheetData>
      <sheetData sheetId="386">
        <row r="2">
          <cell r="A2">
            <v>1.0489999999999999</v>
          </cell>
        </row>
      </sheetData>
      <sheetData sheetId="387">
        <row r="2">
          <cell r="A2">
            <v>1.0489999999999999</v>
          </cell>
        </row>
      </sheetData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>
        <row r="2">
          <cell r="A2">
            <v>1.0489999999999999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 по данным экспертов"/>
      <sheetName val="НВВ для шаблона ЕИАС отчет"/>
      <sheetName val="НВВ для шаблона ЕИАС предел"/>
      <sheetName val="Форма 8.1 предприятие"/>
      <sheetName val="Форма 8.1 эксперты"/>
      <sheetName val="Форма 8.3"/>
      <sheetName val="Форма 3.1-3.2"/>
      <sheetName val="TEHSHEET"/>
    </sheetNames>
    <sheetDataSet>
      <sheetData sheetId="0"/>
      <sheetData sheetId="1"/>
      <sheetData sheetId="2"/>
      <sheetData sheetId="3">
        <row r="48">
          <cell r="AB48">
            <v>2295.3166666986072</v>
          </cell>
        </row>
        <row r="52">
          <cell r="P52">
            <v>1493</v>
          </cell>
        </row>
      </sheetData>
      <sheetData sheetId="4">
        <row r="18">
          <cell r="AE18">
            <v>0</v>
          </cell>
          <cell r="AF18">
            <v>0</v>
          </cell>
        </row>
        <row r="19">
          <cell r="P19">
            <v>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mupaes.narod.ru/" TargetMode="External"/><Relationship Id="rId1" Type="http://schemas.openxmlformats.org/officeDocument/2006/relationships/hyperlink" Target="http://www.mupaes.ru/auth/enter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0" tint="-0.249977111117893"/>
  </sheetPr>
  <dimension ref="A1:AC61"/>
  <sheetViews>
    <sheetView tabSelected="1" zoomScale="130" zoomScaleNormal="130" zoomScaleSheetLayoutView="75" workbookViewId="0">
      <selection activeCell="A4" sqref="A4:AA4"/>
    </sheetView>
  </sheetViews>
  <sheetFormatPr defaultColWidth="1.44140625" defaultRowHeight="13.8" outlineLevelCol="1" x14ac:dyDescent="0.25"/>
  <cols>
    <col min="1" max="1" width="12.5546875" style="155" customWidth="1"/>
    <col min="2" max="2" width="32.44140625" style="155" customWidth="1"/>
    <col min="3" max="3" width="30.109375" style="155" customWidth="1"/>
    <col min="4" max="4" width="24.5546875" style="155" customWidth="1"/>
    <col min="5" max="5" width="12.88671875" style="155" customWidth="1"/>
    <col min="6" max="6" width="16.33203125" style="155" customWidth="1"/>
    <col min="7" max="7" width="15.109375" style="155" customWidth="1"/>
    <col min="8" max="8" width="16.33203125" style="155" customWidth="1"/>
    <col min="9" max="9" width="17.6640625" style="155" customWidth="1"/>
    <col min="10" max="10" width="70.88671875" style="155" customWidth="1"/>
    <col min="11" max="11" width="45.33203125" style="155" customWidth="1"/>
    <col min="12" max="12" width="14.5546875" style="155" customWidth="1"/>
    <col min="13" max="13" width="13.6640625" style="155" customWidth="1"/>
    <col min="14" max="20" width="11" style="155" customWidth="1"/>
    <col min="21" max="21" width="12.6640625" style="155" customWidth="1"/>
    <col min="22" max="22" width="18.88671875" style="155" customWidth="1"/>
    <col min="23" max="23" width="14.33203125" style="155" customWidth="1"/>
    <col min="24" max="24" width="19.5546875" style="155" customWidth="1"/>
    <col min="25" max="25" width="12.109375" style="155" customWidth="1"/>
    <col min="26" max="26" width="13.88671875" style="155" customWidth="1"/>
    <col min="27" max="27" width="17.88671875" style="155" customWidth="1"/>
    <col min="28" max="29" width="13.6640625" style="155" customWidth="1" outlineLevel="1"/>
    <col min="30" max="159" width="4.88671875" style="155" customWidth="1"/>
    <col min="160" max="253" width="1.44140625" style="155"/>
    <col min="254" max="254" width="12.5546875" style="155" customWidth="1"/>
    <col min="255" max="255" width="32.44140625" style="155" customWidth="1"/>
    <col min="256" max="256" width="30.109375" style="155" customWidth="1"/>
    <col min="257" max="257" width="24.5546875" style="155" customWidth="1"/>
    <col min="258" max="258" width="12.88671875" style="155" customWidth="1"/>
    <col min="259" max="260" width="13.88671875" style="155" customWidth="1"/>
    <col min="261" max="262" width="15.6640625" style="155" customWidth="1"/>
    <col min="263" max="263" width="16.33203125" style="155" customWidth="1"/>
    <col min="264" max="264" width="0" style="155" hidden="1" customWidth="1"/>
    <col min="265" max="265" width="17.6640625" style="155" customWidth="1"/>
    <col min="266" max="267" width="14.109375" style="155" customWidth="1"/>
    <col min="268" max="268" width="14.5546875" style="155" customWidth="1"/>
    <col min="269" max="269" width="13.6640625" style="155" customWidth="1"/>
    <col min="270" max="276" width="11" style="155" customWidth="1"/>
    <col min="277" max="277" width="12.6640625" style="155" customWidth="1"/>
    <col min="278" max="278" width="18.88671875" style="155" customWidth="1"/>
    <col min="279" max="279" width="14.33203125" style="155" customWidth="1"/>
    <col min="280" max="280" width="14.88671875" style="155" customWidth="1"/>
    <col min="281" max="281" width="12.109375" style="155" customWidth="1"/>
    <col min="282" max="282" width="13.88671875" style="155" customWidth="1"/>
    <col min="283" max="283" width="17.88671875" style="155" customWidth="1"/>
    <col min="284" max="285" width="0" style="155" hidden="1" customWidth="1"/>
    <col min="286" max="415" width="4.88671875" style="155" customWidth="1"/>
    <col min="416" max="509" width="1.44140625" style="155"/>
    <col min="510" max="510" width="12.5546875" style="155" customWidth="1"/>
    <col min="511" max="511" width="32.44140625" style="155" customWidth="1"/>
    <col min="512" max="512" width="30.109375" style="155" customWidth="1"/>
    <col min="513" max="513" width="24.5546875" style="155" customWidth="1"/>
    <col min="514" max="514" width="12.88671875" style="155" customWidth="1"/>
    <col min="515" max="516" width="13.88671875" style="155" customWidth="1"/>
    <col min="517" max="518" width="15.6640625" style="155" customWidth="1"/>
    <col min="519" max="519" width="16.33203125" style="155" customWidth="1"/>
    <col min="520" max="520" width="0" style="155" hidden="1" customWidth="1"/>
    <col min="521" max="521" width="17.6640625" style="155" customWidth="1"/>
    <col min="522" max="523" width="14.109375" style="155" customWidth="1"/>
    <col min="524" max="524" width="14.5546875" style="155" customWidth="1"/>
    <col min="525" max="525" width="13.6640625" style="155" customWidth="1"/>
    <col min="526" max="532" width="11" style="155" customWidth="1"/>
    <col min="533" max="533" width="12.6640625" style="155" customWidth="1"/>
    <col min="534" max="534" width="18.88671875" style="155" customWidth="1"/>
    <col min="535" max="535" width="14.33203125" style="155" customWidth="1"/>
    <col min="536" max="536" width="14.88671875" style="155" customWidth="1"/>
    <col min="537" max="537" width="12.109375" style="155" customWidth="1"/>
    <col min="538" max="538" width="13.88671875" style="155" customWidth="1"/>
    <col min="539" max="539" width="17.88671875" style="155" customWidth="1"/>
    <col min="540" max="541" width="0" style="155" hidden="1" customWidth="1"/>
    <col min="542" max="671" width="4.88671875" style="155" customWidth="1"/>
    <col min="672" max="765" width="1.44140625" style="155"/>
    <col min="766" max="766" width="12.5546875" style="155" customWidth="1"/>
    <col min="767" max="767" width="32.44140625" style="155" customWidth="1"/>
    <col min="768" max="768" width="30.109375" style="155" customWidth="1"/>
    <col min="769" max="769" width="24.5546875" style="155" customWidth="1"/>
    <col min="770" max="770" width="12.88671875" style="155" customWidth="1"/>
    <col min="771" max="772" width="13.88671875" style="155" customWidth="1"/>
    <col min="773" max="774" width="15.6640625" style="155" customWidth="1"/>
    <col min="775" max="775" width="16.33203125" style="155" customWidth="1"/>
    <col min="776" max="776" width="0" style="155" hidden="1" customWidth="1"/>
    <col min="777" max="777" width="17.6640625" style="155" customWidth="1"/>
    <col min="778" max="779" width="14.109375" style="155" customWidth="1"/>
    <col min="780" max="780" width="14.5546875" style="155" customWidth="1"/>
    <col min="781" max="781" width="13.6640625" style="155" customWidth="1"/>
    <col min="782" max="788" width="11" style="155" customWidth="1"/>
    <col min="789" max="789" width="12.6640625" style="155" customWidth="1"/>
    <col min="790" max="790" width="18.88671875" style="155" customWidth="1"/>
    <col min="791" max="791" width="14.33203125" style="155" customWidth="1"/>
    <col min="792" max="792" width="14.88671875" style="155" customWidth="1"/>
    <col min="793" max="793" width="12.109375" style="155" customWidth="1"/>
    <col min="794" max="794" width="13.88671875" style="155" customWidth="1"/>
    <col min="795" max="795" width="17.88671875" style="155" customWidth="1"/>
    <col min="796" max="797" width="0" style="155" hidden="1" customWidth="1"/>
    <col min="798" max="927" width="4.88671875" style="155" customWidth="1"/>
    <col min="928" max="1021" width="1.44140625" style="155"/>
    <col min="1022" max="1022" width="12.5546875" style="155" customWidth="1"/>
    <col min="1023" max="1023" width="32.44140625" style="155" customWidth="1"/>
    <col min="1024" max="1024" width="30.109375" style="155" customWidth="1"/>
    <col min="1025" max="1025" width="24.5546875" style="155" customWidth="1"/>
    <col min="1026" max="1026" width="12.88671875" style="155" customWidth="1"/>
    <col min="1027" max="1028" width="13.88671875" style="155" customWidth="1"/>
    <col min="1029" max="1030" width="15.6640625" style="155" customWidth="1"/>
    <col min="1031" max="1031" width="16.33203125" style="155" customWidth="1"/>
    <col min="1032" max="1032" width="0" style="155" hidden="1" customWidth="1"/>
    <col min="1033" max="1033" width="17.6640625" style="155" customWidth="1"/>
    <col min="1034" max="1035" width="14.109375" style="155" customWidth="1"/>
    <col min="1036" max="1036" width="14.5546875" style="155" customWidth="1"/>
    <col min="1037" max="1037" width="13.6640625" style="155" customWidth="1"/>
    <col min="1038" max="1044" width="11" style="155" customWidth="1"/>
    <col min="1045" max="1045" width="12.6640625" style="155" customWidth="1"/>
    <col min="1046" max="1046" width="18.88671875" style="155" customWidth="1"/>
    <col min="1047" max="1047" width="14.33203125" style="155" customWidth="1"/>
    <col min="1048" max="1048" width="14.88671875" style="155" customWidth="1"/>
    <col min="1049" max="1049" width="12.109375" style="155" customWidth="1"/>
    <col min="1050" max="1050" width="13.88671875" style="155" customWidth="1"/>
    <col min="1051" max="1051" width="17.88671875" style="155" customWidth="1"/>
    <col min="1052" max="1053" width="0" style="155" hidden="1" customWidth="1"/>
    <col min="1054" max="1183" width="4.88671875" style="155" customWidth="1"/>
    <col min="1184" max="1277" width="1.44140625" style="155"/>
    <col min="1278" max="1278" width="12.5546875" style="155" customWidth="1"/>
    <col min="1279" max="1279" width="32.44140625" style="155" customWidth="1"/>
    <col min="1280" max="1280" width="30.109375" style="155" customWidth="1"/>
    <col min="1281" max="1281" width="24.5546875" style="155" customWidth="1"/>
    <col min="1282" max="1282" width="12.88671875" style="155" customWidth="1"/>
    <col min="1283" max="1284" width="13.88671875" style="155" customWidth="1"/>
    <col min="1285" max="1286" width="15.6640625" style="155" customWidth="1"/>
    <col min="1287" max="1287" width="16.33203125" style="155" customWidth="1"/>
    <col min="1288" max="1288" width="0" style="155" hidden="1" customWidth="1"/>
    <col min="1289" max="1289" width="17.6640625" style="155" customWidth="1"/>
    <col min="1290" max="1291" width="14.109375" style="155" customWidth="1"/>
    <col min="1292" max="1292" width="14.5546875" style="155" customWidth="1"/>
    <col min="1293" max="1293" width="13.6640625" style="155" customWidth="1"/>
    <col min="1294" max="1300" width="11" style="155" customWidth="1"/>
    <col min="1301" max="1301" width="12.6640625" style="155" customWidth="1"/>
    <col min="1302" max="1302" width="18.88671875" style="155" customWidth="1"/>
    <col min="1303" max="1303" width="14.33203125" style="155" customWidth="1"/>
    <col min="1304" max="1304" width="14.88671875" style="155" customWidth="1"/>
    <col min="1305" max="1305" width="12.109375" style="155" customWidth="1"/>
    <col min="1306" max="1306" width="13.88671875" style="155" customWidth="1"/>
    <col min="1307" max="1307" width="17.88671875" style="155" customWidth="1"/>
    <col min="1308" max="1309" width="0" style="155" hidden="1" customWidth="1"/>
    <col min="1310" max="1439" width="4.88671875" style="155" customWidth="1"/>
    <col min="1440" max="1533" width="1.44140625" style="155"/>
    <col min="1534" max="1534" width="12.5546875" style="155" customWidth="1"/>
    <col min="1535" max="1535" width="32.44140625" style="155" customWidth="1"/>
    <col min="1536" max="1536" width="30.109375" style="155" customWidth="1"/>
    <col min="1537" max="1537" width="24.5546875" style="155" customWidth="1"/>
    <col min="1538" max="1538" width="12.88671875" style="155" customWidth="1"/>
    <col min="1539" max="1540" width="13.88671875" style="155" customWidth="1"/>
    <col min="1541" max="1542" width="15.6640625" style="155" customWidth="1"/>
    <col min="1543" max="1543" width="16.33203125" style="155" customWidth="1"/>
    <col min="1544" max="1544" width="0" style="155" hidden="1" customWidth="1"/>
    <col min="1545" max="1545" width="17.6640625" style="155" customWidth="1"/>
    <col min="1546" max="1547" width="14.109375" style="155" customWidth="1"/>
    <col min="1548" max="1548" width="14.5546875" style="155" customWidth="1"/>
    <col min="1549" max="1549" width="13.6640625" style="155" customWidth="1"/>
    <col min="1550" max="1556" width="11" style="155" customWidth="1"/>
    <col min="1557" max="1557" width="12.6640625" style="155" customWidth="1"/>
    <col min="1558" max="1558" width="18.88671875" style="155" customWidth="1"/>
    <col min="1559" max="1559" width="14.33203125" style="155" customWidth="1"/>
    <col min="1560" max="1560" width="14.88671875" style="155" customWidth="1"/>
    <col min="1561" max="1561" width="12.109375" style="155" customWidth="1"/>
    <col min="1562" max="1562" width="13.88671875" style="155" customWidth="1"/>
    <col min="1563" max="1563" width="17.88671875" style="155" customWidth="1"/>
    <col min="1564" max="1565" width="0" style="155" hidden="1" customWidth="1"/>
    <col min="1566" max="1695" width="4.88671875" style="155" customWidth="1"/>
    <col min="1696" max="1789" width="1.44140625" style="155"/>
    <col min="1790" max="1790" width="12.5546875" style="155" customWidth="1"/>
    <col min="1791" max="1791" width="32.44140625" style="155" customWidth="1"/>
    <col min="1792" max="1792" width="30.109375" style="155" customWidth="1"/>
    <col min="1793" max="1793" width="24.5546875" style="155" customWidth="1"/>
    <col min="1794" max="1794" width="12.88671875" style="155" customWidth="1"/>
    <col min="1795" max="1796" width="13.88671875" style="155" customWidth="1"/>
    <col min="1797" max="1798" width="15.6640625" style="155" customWidth="1"/>
    <col min="1799" max="1799" width="16.33203125" style="155" customWidth="1"/>
    <col min="1800" max="1800" width="0" style="155" hidden="1" customWidth="1"/>
    <col min="1801" max="1801" width="17.6640625" style="155" customWidth="1"/>
    <col min="1802" max="1803" width="14.109375" style="155" customWidth="1"/>
    <col min="1804" max="1804" width="14.5546875" style="155" customWidth="1"/>
    <col min="1805" max="1805" width="13.6640625" style="155" customWidth="1"/>
    <col min="1806" max="1812" width="11" style="155" customWidth="1"/>
    <col min="1813" max="1813" width="12.6640625" style="155" customWidth="1"/>
    <col min="1814" max="1814" width="18.88671875" style="155" customWidth="1"/>
    <col min="1815" max="1815" width="14.33203125" style="155" customWidth="1"/>
    <col min="1816" max="1816" width="14.88671875" style="155" customWidth="1"/>
    <col min="1817" max="1817" width="12.109375" style="155" customWidth="1"/>
    <col min="1818" max="1818" width="13.88671875" style="155" customWidth="1"/>
    <col min="1819" max="1819" width="17.88671875" style="155" customWidth="1"/>
    <col min="1820" max="1821" width="0" style="155" hidden="1" customWidth="1"/>
    <col min="1822" max="1951" width="4.88671875" style="155" customWidth="1"/>
    <col min="1952" max="2045" width="1.44140625" style="155"/>
    <col min="2046" max="2046" width="12.5546875" style="155" customWidth="1"/>
    <col min="2047" max="2047" width="32.44140625" style="155" customWidth="1"/>
    <col min="2048" max="2048" width="30.109375" style="155" customWidth="1"/>
    <col min="2049" max="2049" width="24.5546875" style="155" customWidth="1"/>
    <col min="2050" max="2050" width="12.88671875" style="155" customWidth="1"/>
    <col min="2051" max="2052" width="13.88671875" style="155" customWidth="1"/>
    <col min="2053" max="2054" width="15.6640625" style="155" customWidth="1"/>
    <col min="2055" max="2055" width="16.33203125" style="155" customWidth="1"/>
    <col min="2056" max="2056" width="0" style="155" hidden="1" customWidth="1"/>
    <col min="2057" max="2057" width="17.6640625" style="155" customWidth="1"/>
    <col min="2058" max="2059" width="14.109375" style="155" customWidth="1"/>
    <col min="2060" max="2060" width="14.5546875" style="155" customWidth="1"/>
    <col min="2061" max="2061" width="13.6640625" style="155" customWidth="1"/>
    <col min="2062" max="2068" width="11" style="155" customWidth="1"/>
    <col min="2069" max="2069" width="12.6640625" style="155" customWidth="1"/>
    <col min="2070" max="2070" width="18.88671875" style="155" customWidth="1"/>
    <col min="2071" max="2071" width="14.33203125" style="155" customWidth="1"/>
    <col min="2072" max="2072" width="14.88671875" style="155" customWidth="1"/>
    <col min="2073" max="2073" width="12.109375" style="155" customWidth="1"/>
    <col min="2074" max="2074" width="13.88671875" style="155" customWidth="1"/>
    <col min="2075" max="2075" width="17.88671875" style="155" customWidth="1"/>
    <col min="2076" max="2077" width="0" style="155" hidden="1" customWidth="1"/>
    <col min="2078" max="2207" width="4.88671875" style="155" customWidth="1"/>
    <col min="2208" max="2301" width="1.44140625" style="155"/>
    <col min="2302" max="2302" width="12.5546875" style="155" customWidth="1"/>
    <col min="2303" max="2303" width="32.44140625" style="155" customWidth="1"/>
    <col min="2304" max="2304" width="30.109375" style="155" customWidth="1"/>
    <col min="2305" max="2305" width="24.5546875" style="155" customWidth="1"/>
    <col min="2306" max="2306" width="12.88671875" style="155" customWidth="1"/>
    <col min="2307" max="2308" width="13.88671875" style="155" customWidth="1"/>
    <col min="2309" max="2310" width="15.6640625" style="155" customWidth="1"/>
    <col min="2311" max="2311" width="16.33203125" style="155" customWidth="1"/>
    <col min="2312" max="2312" width="0" style="155" hidden="1" customWidth="1"/>
    <col min="2313" max="2313" width="17.6640625" style="155" customWidth="1"/>
    <col min="2314" max="2315" width="14.109375" style="155" customWidth="1"/>
    <col min="2316" max="2316" width="14.5546875" style="155" customWidth="1"/>
    <col min="2317" max="2317" width="13.6640625" style="155" customWidth="1"/>
    <col min="2318" max="2324" width="11" style="155" customWidth="1"/>
    <col min="2325" max="2325" width="12.6640625" style="155" customWidth="1"/>
    <col min="2326" max="2326" width="18.88671875" style="155" customWidth="1"/>
    <col min="2327" max="2327" width="14.33203125" style="155" customWidth="1"/>
    <col min="2328" max="2328" width="14.88671875" style="155" customWidth="1"/>
    <col min="2329" max="2329" width="12.109375" style="155" customWidth="1"/>
    <col min="2330" max="2330" width="13.88671875" style="155" customWidth="1"/>
    <col min="2331" max="2331" width="17.88671875" style="155" customWidth="1"/>
    <col min="2332" max="2333" width="0" style="155" hidden="1" customWidth="1"/>
    <col min="2334" max="2463" width="4.88671875" style="155" customWidth="1"/>
    <col min="2464" max="2557" width="1.44140625" style="155"/>
    <col min="2558" max="2558" width="12.5546875" style="155" customWidth="1"/>
    <col min="2559" max="2559" width="32.44140625" style="155" customWidth="1"/>
    <col min="2560" max="2560" width="30.109375" style="155" customWidth="1"/>
    <col min="2561" max="2561" width="24.5546875" style="155" customWidth="1"/>
    <col min="2562" max="2562" width="12.88671875" style="155" customWidth="1"/>
    <col min="2563" max="2564" width="13.88671875" style="155" customWidth="1"/>
    <col min="2565" max="2566" width="15.6640625" style="155" customWidth="1"/>
    <col min="2567" max="2567" width="16.33203125" style="155" customWidth="1"/>
    <col min="2568" max="2568" width="0" style="155" hidden="1" customWidth="1"/>
    <col min="2569" max="2569" width="17.6640625" style="155" customWidth="1"/>
    <col min="2570" max="2571" width="14.109375" style="155" customWidth="1"/>
    <col min="2572" max="2572" width="14.5546875" style="155" customWidth="1"/>
    <col min="2573" max="2573" width="13.6640625" style="155" customWidth="1"/>
    <col min="2574" max="2580" width="11" style="155" customWidth="1"/>
    <col min="2581" max="2581" width="12.6640625" style="155" customWidth="1"/>
    <col min="2582" max="2582" width="18.88671875" style="155" customWidth="1"/>
    <col min="2583" max="2583" width="14.33203125" style="155" customWidth="1"/>
    <col min="2584" max="2584" width="14.88671875" style="155" customWidth="1"/>
    <col min="2585" max="2585" width="12.109375" style="155" customWidth="1"/>
    <col min="2586" max="2586" width="13.88671875" style="155" customWidth="1"/>
    <col min="2587" max="2587" width="17.88671875" style="155" customWidth="1"/>
    <col min="2588" max="2589" width="0" style="155" hidden="1" customWidth="1"/>
    <col min="2590" max="2719" width="4.88671875" style="155" customWidth="1"/>
    <col min="2720" max="2813" width="1.44140625" style="155"/>
    <col min="2814" max="2814" width="12.5546875" style="155" customWidth="1"/>
    <col min="2815" max="2815" width="32.44140625" style="155" customWidth="1"/>
    <col min="2816" max="2816" width="30.109375" style="155" customWidth="1"/>
    <col min="2817" max="2817" width="24.5546875" style="155" customWidth="1"/>
    <col min="2818" max="2818" width="12.88671875" style="155" customWidth="1"/>
    <col min="2819" max="2820" width="13.88671875" style="155" customWidth="1"/>
    <col min="2821" max="2822" width="15.6640625" style="155" customWidth="1"/>
    <col min="2823" max="2823" width="16.33203125" style="155" customWidth="1"/>
    <col min="2824" max="2824" width="0" style="155" hidden="1" customWidth="1"/>
    <col min="2825" max="2825" width="17.6640625" style="155" customWidth="1"/>
    <col min="2826" max="2827" width="14.109375" style="155" customWidth="1"/>
    <col min="2828" max="2828" width="14.5546875" style="155" customWidth="1"/>
    <col min="2829" max="2829" width="13.6640625" style="155" customWidth="1"/>
    <col min="2830" max="2836" width="11" style="155" customWidth="1"/>
    <col min="2837" max="2837" width="12.6640625" style="155" customWidth="1"/>
    <col min="2838" max="2838" width="18.88671875" style="155" customWidth="1"/>
    <col min="2839" max="2839" width="14.33203125" style="155" customWidth="1"/>
    <col min="2840" max="2840" width="14.88671875" style="155" customWidth="1"/>
    <col min="2841" max="2841" width="12.109375" style="155" customWidth="1"/>
    <col min="2842" max="2842" width="13.88671875" style="155" customWidth="1"/>
    <col min="2843" max="2843" width="17.88671875" style="155" customWidth="1"/>
    <col min="2844" max="2845" width="0" style="155" hidden="1" customWidth="1"/>
    <col min="2846" max="2975" width="4.88671875" style="155" customWidth="1"/>
    <col min="2976" max="3069" width="1.44140625" style="155"/>
    <col min="3070" max="3070" width="12.5546875" style="155" customWidth="1"/>
    <col min="3071" max="3071" width="32.44140625" style="155" customWidth="1"/>
    <col min="3072" max="3072" width="30.109375" style="155" customWidth="1"/>
    <col min="3073" max="3073" width="24.5546875" style="155" customWidth="1"/>
    <col min="3074" max="3074" width="12.88671875" style="155" customWidth="1"/>
    <col min="3075" max="3076" width="13.88671875" style="155" customWidth="1"/>
    <col min="3077" max="3078" width="15.6640625" style="155" customWidth="1"/>
    <col min="3079" max="3079" width="16.33203125" style="155" customWidth="1"/>
    <col min="3080" max="3080" width="0" style="155" hidden="1" customWidth="1"/>
    <col min="3081" max="3081" width="17.6640625" style="155" customWidth="1"/>
    <col min="3082" max="3083" width="14.109375" style="155" customWidth="1"/>
    <col min="3084" max="3084" width="14.5546875" style="155" customWidth="1"/>
    <col min="3085" max="3085" width="13.6640625" style="155" customWidth="1"/>
    <col min="3086" max="3092" width="11" style="155" customWidth="1"/>
    <col min="3093" max="3093" width="12.6640625" style="155" customWidth="1"/>
    <col min="3094" max="3094" width="18.88671875" style="155" customWidth="1"/>
    <col min="3095" max="3095" width="14.33203125" style="155" customWidth="1"/>
    <col min="3096" max="3096" width="14.88671875" style="155" customWidth="1"/>
    <col min="3097" max="3097" width="12.109375" style="155" customWidth="1"/>
    <col min="3098" max="3098" width="13.88671875" style="155" customWidth="1"/>
    <col min="3099" max="3099" width="17.88671875" style="155" customWidth="1"/>
    <col min="3100" max="3101" width="0" style="155" hidden="1" customWidth="1"/>
    <col min="3102" max="3231" width="4.88671875" style="155" customWidth="1"/>
    <col min="3232" max="3325" width="1.44140625" style="155"/>
    <col min="3326" max="3326" width="12.5546875" style="155" customWidth="1"/>
    <col min="3327" max="3327" width="32.44140625" style="155" customWidth="1"/>
    <col min="3328" max="3328" width="30.109375" style="155" customWidth="1"/>
    <col min="3329" max="3329" width="24.5546875" style="155" customWidth="1"/>
    <col min="3330" max="3330" width="12.88671875" style="155" customWidth="1"/>
    <col min="3331" max="3332" width="13.88671875" style="155" customWidth="1"/>
    <col min="3333" max="3334" width="15.6640625" style="155" customWidth="1"/>
    <col min="3335" max="3335" width="16.33203125" style="155" customWidth="1"/>
    <col min="3336" max="3336" width="0" style="155" hidden="1" customWidth="1"/>
    <col min="3337" max="3337" width="17.6640625" style="155" customWidth="1"/>
    <col min="3338" max="3339" width="14.109375" style="155" customWidth="1"/>
    <col min="3340" max="3340" width="14.5546875" style="155" customWidth="1"/>
    <col min="3341" max="3341" width="13.6640625" style="155" customWidth="1"/>
    <col min="3342" max="3348" width="11" style="155" customWidth="1"/>
    <col min="3349" max="3349" width="12.6640625" style="155" customWidth="1"/>
    <col min="3350" max="3350" width="18.88671875" style="155" customWidth="1"/>
    <col min="3351" max="3351" width="14.33203125" style="155" customWidth="1"/>
    <col min="3352" max="3352" width="14.88671875" style="155" customWidth="1"/>
    <col min="3353" max="3353" width="12.109375" style="155" customWidth="1"/>
    <col min="3354" max="3354" width="13.88671875" style="155" customWidth="1"/>
    <col min="3355" max="3355" width="17.88671875" style="155" customWidth="1"/>
    <col min="3356" max="3357" width="0" style="155" hidden="1" customWidth="1"/>
    <col min="3358" max="3487" width="4.88671875" style="155" customWidth="1"/>
    <col min="3488" max="3581" width="1.44140625" style="155"/>
    <col min="3582" max="3582" width="12.5546875" style="155" customWidth="1"/>
    <col min="3583" max="3583" width="32.44140625" style="155" customWidth="1"/>
    <col min="3584" max="3584" width="30.109375" style="155" customWidth="1"/>
    <col min="3585" max="3585" width="24.5546875" style="155" customWidth="1"/>
    <col min="3586" max="3586" width="12.88671875" style="155" customWidth="1"/>
    <col min="3587" max="3588" width="13.88671875" style="155" customWidth="1"/>
    <col min="3589" max="3590" width="15.6640625" style="155" customWidth="1"/>
    <col min="3591" max="3591" width="16.33203125" style="155" customWidth="1"/>
    <col min="3592" max="3592" width="0" style="155" hidden="1" customWidth="1"/>
    <col min="3593" max="3593" width="17.6640625" style="155" customWidth="1"/>
    <col min="3594" max="3595" width="14.109375" style="155" customWidth="1"/>
    <col min="3596" max="3596" width="14.5546875" style="155" customWidth="1"/>
    <col min="3597" max="3597" width="13.6640625" style="155" customWidth="1"/>
    <col min="3598" max="3604" width="11" style="155" customWidth="1"/>
    <col min="3605" max="3605" width="12.6640625" style="155" customWidth="1"/>
    <col min="3606" max="3606" width="18.88671875" style="155" customWidth="1"/>
    <col min="3607" max="3607" width="14.33203125" style="155" customWidth="1"/>
    <col min="3608" max="3608" width="14.88671875" style="155" customWidth="1"/>
    <col min="3609" max="3609" width="12.109375" style="155" customWidth="1"/>
    <col min="3610" max="3610" width="13.88671875" style="155" customWidth="1"/>
    <col min="3611" max="3611" width="17.88671875" style="155" customWidth="1"/>
    <col min="3612" max="3613" width="0" style="155" hidden="1" customWidth="1"/>
    <col min="3614" max="3743" width="4.88671875" style="155" customWidth="1"/>
    <col min="3744" max="3837" width="1.44140625" style="155"/>
    <col min="3838" max="3838" width="12.5546875" style="155" customWidth="1"/>
    <col min="3839" max="3839" width="32.44140625" style="155" customWidth="1"/>
    <col min="3840" max="3840" width="30.109375" style="155" customWidth="1"/>
    <col min="3841" max="3841" width="24.5546875" style="155" customWidth="1"/>
    <col min="3842" max="3842" width="12.88671875" style="155" customWidth="1"/>
    <col min="3843" max="3844" width="13.88671875" style="155" customWidth="1"/>
    <col min="3845" max="3846" width="15.6640625" style="155" customWidth="1"/>
    <col min="3847" max="3847" width="16.33203125" style="155" customWidth="1"/>
    <col min="3848" max="3848" width="0" style="155" hidden="1" customWidth="1"/>
    <col min="3849" max="3849" width="17.6640625" style="155" customWidth="1"/>
    <col min="3850" max="3851" width="14.109375" style="155" customWidth="1"/>
    <col min="3852" max="3852" width="14.5546875" style="155" customWidth="1"/>
    <col min="3853" max="3853" width="13.6640625" style="155" customWidth="1"/>
    <col min="3854" max="3860" width="11" style="155" customWidth="1"/>
    <col min="3861" max="3861" width="12.6640625" style="155" customWidth="1"/>
    <col min="3862" max="3862" width="18.88671875" style="155" customWidth="1"/>
    <col min="3863" max="3863" width="14.33203125" style="155" customWidth="1"/>
    <col min="3864" max="3864" width="14.88671875" style="155" customWidth="1"/>
    <col min="3865" max="3865" width="12.109375" style="155" customWidth="1"/>
    <col min="3866" max="3866" width="13.88671875" style="155" customWidth="1"/>
    <col min="3867" max="3867" width="17.88671875" style="155" customWidth="1"/>
    <col min="3868" max="3869" width="0" style="155" hidden="1" customWidth="1"/>
    <col min="3870" max="3999" width="4.88671875" style="155" customWidth="1"/>
    <col min="4000" max="4093" width="1.44140625" style="155"/>
    <col min="4094" max="4094" width="12.5546875" style="155" customWidth="1"/>
    <col min="4095" max="4095" width="32.44140625" style="155" customWidth="1"/>
    <col min="4096" max="4096" width="30.109375" style="155" customWidth="1"/>
    <col min="4097" max="4097" width="24.5546875" style="155" customWidth="1"/>
    <col min="4098" max="4098" width="12.88671875" style="155" customWidth="1"/>
    <col min="4099" max="4100" width="13.88671875" style="155" customWidth="1"/>
    <col min="4101" max="4102" width="15.6640625" style="155" customWidth="1"/>
    <col min="4103" max="4103" width="16.33203125" style="155" customWidth="1"/>
    <col min="4104" max="4104" width="0" style="155" hidden="1" customWidth="1"/>
    <col min="4105" max="4105" width="17.6640625" style="155" customWidth="1"/>
    <col min="4106" max="4107" width="14.109375" style="155" customWidth="1"/>
    <col min="4108" max="4108" width="14.5546875" style="155" customWidth="1"/>
    <col min="4109" max="4109" width="13.6640625" style="155" customWidth="1"/>
    <col min="4110" max="4116" width="11" style="155" customWidth="1"/>
    <col min="4117" max="4117" width="12.6640625" style="155" customWidth="1"/>
    <col min="4118" max="4118" width="18.88671875" style="155" customWidth="1"/>
    <col min="4119" max="4119" width="14.33203125" style="155" customWidth="1"/>
    <col min="4120" max="4120" width="14.88671875" style="155" customWidth="1"/>
    <col min="4121" max="4121" width="12.109375" style="155" customWidth="1"/>
    <col min="4122" max="4122" width="13.88671875" style="155" customWidth="1"/>
    <col min="4123" max="4123" width="17.88671875" style="155" customWidth="1"/>
    <col min="4124" max="4125" width="0" style="155" hidden="1" customWidth="1"/>
    <col min="4126" max="4255" width="4.88671875" style="155" customWidth="1"/>
    <col min="4256" max="4349" width="1.44140625" style="155"/>
    <col min="4350" max="4350" width="12.5546875" style="155" customWidth="1"/>
    <col min="4351" max="4351" width="32.44140625" style="155" customWidth="1"/>
    <col min="4352" max="4352" width="30.109375" style="155" customWidth="1"/>
    <col min="4353" max="4353" width="24.5546875" style="155" customWidth="1"/>
    <col min="4354" max="4354" width="12.88671875" style="155" customWidth="1"/>
    <col min="4355" max="4356" width="13.88671875" style="155" customWidth="1"/>
    <col min="4357" max="4358" width="15.6640625" style="155" customWidth="1"/>
    <col min="4359" max="4359" width="16.33203125" style="155" customWidth="1"/>
    <col min="4360" max="4360" width="0" style="155" hidden="1" customWidth="1"/>
    <col min="4361" max="4361" width="17.6640625" style="155" customWidth="1"/>
    <col min="4362" max="4363" width="14.109375" style="155" customWidth="1"/>
    <col min="4364" max="4364" width="14.5546875" style="155" customWidth="1"/>
    <col min="4365" max="4365" width="13.6640625" style="155" customWidth="1"/>
    <col min="4366" max="4372" width="11" style="155" customWidth="1"/>
    <col min="4373" max="4373" width="12.6640625" style="155" customWidth="1"/>
    <col min="4374" max="4374" width="18.88671875" style="155" customWidth="1"/>
    <col min="4375" max="4375" width="14.33203125" style="155" customWidth="1"/>
    <col min="4376" max="4376" width="14.88671875" style="155" customWidth="1"/>
    <col min="4377" max="4377" width="12.109375" style="155" customWidth="1"/>
    <col min="4378" max="4378" width="13.88671875" style="155" customWidth="1"/>
    <col min="4379" max="4379" width="17.88671875" style="155" customWidth="1"/>
    <col min="4380" max="4381" width="0" style="155" hidden="1" customWidth="1"/>
    <col min="4382" max="4511" width="4.88671875" style="155" customWidth="1"/>
    <col min="4512" max="4605" width="1.44140625" style="155"/>
    <col min="4606" max="4606" width="12.5546875" style="155" customWidth="1"/>
    <col min="4607" max="4607" width="32.44140625" style="155" customWidth="1"/>
    <col min="4608" max="4608" width="30.109375" style="155" customWidth="1"/>
    <col min="4609" max="4609" width="24.5546875" style="155" customWidth="1"/>
    <col min="4610" max="4610" width="12.88671875" style="155" customWidth="1"/>
    <col min="4611" max="4612" width="13.88671875" style="155" customWidth="1"/>
    <col min="4613" max="4614" width="15.6640625" style="155" customWidth="1"/>
    <col min="4615" max="4615" width="16.33203125" style="155" customWidth="1"/>
    <col min="4616" max="4616" width="0" style="155" hidden="1" customWidth="1"/>
    <col min="4617" max="4617" width="17.6640625" style="155" customWidth="1"/>
    <col min="4618" max="4619" width="14.109375" style="155" customWidth="1"/>
    <col min="4620" max="4620" width="14.5546875" style="155" customWidth="1"/>
    <col min="4621" max="4621" width="13.6640625" style="155" customWidth="1"/>
    <col min="4622" max="4628" width="11" style="155" customWidth="1"/>
    <col min="4629" max="4629" width="12.6640625" style="155" customWidth="1"/>
    <col min="4630" max="4630" width="18.88671875" style="155" customWidth="1"/>
    <col min="4631" max="4631" width="14.33203125" style="155" customWidth="1"/>
    <col min="4632" max="4632" width="14.88671875" style="155" customWidth="1"/>
    <col min="4633" max="4633" width="12.109375" style="155" customWidth="1"/>
    <col min="4634" max="4634" width="13.88671875" style="155" customWidth="1"/>
    <col min="4635" max="4635" width="17.88671875" style="155" customWidth="1"/>
    <col min="4636" max="4637" width="0" style="155" hidden="1" customWidth="1"/>
    <col min="4638" max="4767" width="4.88671875" style="155" customWidth="1"/>
    <col min="4768" max="4861" width="1.44140625" style="155"/>
    <col min="4862" max="4862" width="12.5546875" style="155" customWidth="1"/>
    <col min="4863" max="4863" width="32.44140625" style="155" customWidth="1"/>
    <col min="4864" max="4864" width="30.109375" style="155" customWidth="1"/>
    <col min="4865" max="4865" width="24.5546875" style="155" customWidth="1"/>
    <col min="4866" max="4866" width="12.88671875" style="155" customWidth="1"/>
    <col min="4867" max="4868" width="13.88671875" style="155" customWidth="1"/>
    <col min="4869" max="4870" width="15.6640625" style="155" customWidth="1"/>
    <col min="4871" max="4871" width="16.33203125" style="155" customWidth="1"/>
    <col min="4872" max="4872" width="0" style="155" hidden="1" customWidth="1"/>
    <col min="4873" max="4873" width="17.6640625" style="155" customWidth="1"/>
    <col min="4874" max="4875" width="14.109375" style="155" customWidth="1"/>
    <col min="4876" max="4876" width="14.5546875" style="155" customWidth="1"/>
    <col min="4877" max="4877" width="13.6640625" style="155" customWidth="1"/>
    <col min="4878" max="4884" width="11" style="155" customWidth="1"/>
    <col min="4885" max="4885" width="12.6640625" style="155" customWidth="1"/>
    <col min="4886" max="4886" width="18.88671875" style="155" customWidth="1"/>
    <col min="4887" max="4887" width="14.33203125" style="155" customWidth="1"/>
    <col min="4888" max="4888" width="14.88671875" style="155" customWidth="1"/>
    <col min="4889" max="4889" width="12.109375" style="155" customWidth="1"/>
    <col min="4890" max="4890" width="13.88671875" style="155" customWidth="1"/>
    <col min="4891" max="4891" width="17.88671875" style="155" customWidth="1"/>
    <col min="4892" max="4893" width="0" style="155" hidden="1" customWidth="1"/>
    <col min="4894" max="5023" width="4.88671875" style="155" customWidth="1"/>
    <col min="5024" max="5117" width="1.44140625" style="155"/>
    <col min="5118" max="5118" width="12.5546875" style="155" customWidth="1"/>
    <col min="5119" max="5119" width="32.44140625" style="155" customWidth="1"/>
    <col min="5120" max="5120" width="30.109375" style="155" customWidth="1"/>
    <col min="5121" max="5121" width="24.5546875" style="155" customWidth="1"/>
    <col min="5122" max="5122" width="12.88671875" style="155" customWidth="1"/>
    <col min="5123" max="5124" width="13.88671875" style="155" customWidth="1"/>
    <col min="5125" max="5126" width="15.6640625" style="155" customWidth="1"/>
    <col min="5127" max="5127" width="16.33203125" style="155" customWidth="1"/>
    <col min="5128" max="5128" width="0" style="155" hidden="1" customWidth="1"/>
    <col min="5129" max="5129" width="17.6640625" style="155" customWidth="1"/>
    <col min="5130" max="5131" width="14.109375" style="155" customWidth="1"/>
    <col min="5132" max="5132" width="14.5546875" style="155" customWidth="1"/>
    <col min="5133" max="5133" width="13.6640625" style="155" customWidth="1"/>
    <col min="5134" max="5140" width="11" style="155" customWidth="1"/>
    <col min="5141" max="5141" width="12.6640625" style="155" customWidth="1"/>
    <col min="5142" max="5142" width="18.88671875" style="155" customWidth="1"/>
    <col min="5143" max="5143" width="14.33203125" style="155" customWidth="1"/>
    <col min="5144" max="5144" width="14.88671875" style="155" customWidth="1"/>
    <col min="5145" max="5145" width="12.109375" style="155" customWidth="1"/>
    <col min="5146" max="5146" width="13.88671875" style="155" customWidth="1"/>
    <col min="5147" max="5147" width="17.88671875" style="155" customWidth="1"/>
    <col min="5148" max="5149" width="0" style="155" hidden="1" customWidth="1"/>
    <col min="5150" max="5279" width="4.88671875" style="155" customWidth="1"/>
    <col min="5280" max="5373" width="1.44140625" style="155"/>
    <col min="5374" max="5374" width="12.5546875" style="155" customWidth="1"/>
    <col min="5375" max="5375" width="32.44140625" style="155" customWidth="1"/>
    <col min="5376" max="5376" width="30.109375" style="155" customWidth="1"/>
    <col min="5377" max="5377" width="24.5546875" style="155" customWidth="1"/>
    <col min="5378" max="5378" width="12.88671875" style="155" customWidth="1"/>
    <col min="5379" max="5380" width="13.88671875" style="155" customWidth="1"/>
    <col min="5381" max="5382" width="15.6640625" style="155" customWidth="1"/>
    <col min="5383" max="5383" width="16.33203125" style="155" customWidth="1"/>
    <col min="5384" max="5384" width="0" style="155" hidden="1" customWidth="1"/>
    <col min="5385" max="5385" width="17.6640625" style="155" customWidth="1"/>
    <col min="5386" max="5387" width="14.109375" style="155" customWidth="1"/>
    <col min="5388" max="5388" width="14.5546875" style="155" customWidth="1"/>
    <col min="5389" max="5389" width="13.6640625" style="155" customWidth="1"/>
    <col min="5390" max="5396" width="11" style="155" customWidth="1"/>
    <col min="5397" max="5397" width="12.6640625" style="155" customWidth="1"/>
    <col min="5398" max="5398" width="18.88671875" style="155" customWidth="1"/>
    <col min="5399" max="5399" width="14.33203125" style="155" customWidth="1"/>
    <col min="5400" max="5400" width="14.88671875" style="155" customWidth="1"/>
    <col min="5401" max="5401" width="12.109375" style="155" customWidth="1"/>
    <col min="5402" max="5402" width="13.88671875" style="155" customWidth="1"/>
    <col min="5403" max="5403" width="17.88671875" style="155" customWidth="1"/>
    <col min="5404" max="5405" width="0" style="155" hidden="1" customWidth="1"/>
    <col min="5406" max="5535" width="4.88671875" style="155" customWidth="1"/>
    <col min="5536" max="5629" width="1.44140625" style="155"/>
    <col min="5630" max="5630" width="12.5546875" style="155" customWidth="1"/>
    <col min="5631" max="5631" width="32.44140625" style="155" customWidth="1"/>
    <col min="5632" max="5632" width="30.109375" style="155" customWidth="1"/>
    <col min="5633" max="5633" width="24.5546875" style="155" customWidth="1"/>
    <col min="5634" max="5634" width="12.88671875" style="155" customWidth="1"/>
    <col min="5635" max="5636" width="13.88671875" style="155" customWidth="1"/>
    <col min="5637" max="5638" width="15.6640625" style="155" customWidth="1"/>
    <col min="5639" max="5639" width="16.33203125" style="155" customWidth="1"/>
    <col min="5640" max="5640" width="0" style="155" hidden="1" customWidth="1"/>
    <col min="5641" max="5641" width="17.6640625" style="155" customWidth="1"/>
    <col min="5642" max="5643" width="14.109375" style="155" customWidth="1"/>
    <col min="5644" max="5644" width="14.5546875" style="155" customWidth="1"/>
    <col min="5645" max="5645" width="13.6640625" style="155" customWidth="1"/>
    <col min="5646" max="5652" width="11" style="155" customWidth="1"/>
    <col min="5653" max="5653" width="12.6640625" style="155" customWidth="1"/>
    <col min="5654" max="5654" width="18.88671875" style="155" customWidth="1"/>
    <col min="5655" max="5655" width="14.33203125" style="155" customWidth="1"/>
    <col min="5656" max="5656" width="14.88671875" style="155" customWidth="1"/>
    <col min="5657" max="5657" width="12.109375" style="155" customWidth="1"/>
    <col min="5658" max="5658" width="13.88671875" style="155" customWidth="1"/>
    <col min="5659" max="5659" width="17.88671875" style="155" customWidth="1"/>
    <col min="5660" max="5661" width="0" style="155" hidden="1" customWidth="1"/>
    <col min="5662" max="5791" width="4.88671875" style="155" customWidth="1"/>
    <col min="5792" max="5885" width="1.44140625" style="155"/>
    <col min="5886" max="5886" width="12.5546875" style="155" customWidth="1"/>
    <col min="5887" max="5887" width="32.44140625" style="155" customWidth="1"/>
    <col min="5888" max="5888" width="30.109375" style="155" customWidth="1"/>
    <col min="5889" max="5889" width="24.5546875" style="155" customWidth="1"/>
    <col min="5890" max="5890" width="12.88671875" style="155" customWidth="1"/>
    <col min="5891" max="5892" width="13.88671875" style="155" customWidth="1"/>
    <col min="5893" max="5894" width="15.6640625" style="155" customWidth="1"/>
    <col min="5895" max="5895" width="16.33203125" style="155" customWidth="1"/>
    <col min="5896" max="5896" width="0" style="155" hidden="1" customWidth="1"/>
    <col min="5897" max="5897" width="17.6640625" style="155" customWidth="1"/>
    <col min="5898" max="5899" width="14.109375" style="155" customWidth="1"/>
    <col min="5900" max="5900" width="14.5546875" style="155" customWidth="1"/>
    <col min="5901" max="5901" width="13.6640625" style="155" customWidth="1"/>
    <col min="5902" max="5908" width="11" style="155" customWidth="1"/>
    <col min="5909" max="5909" width="12.6640625" style="155" customWidth="1"/>
    <col min="5910" max="5910" width="18.88671875" style="155" customWidth="1"/>
    <col min="5911" max="5911" width="14.33203125" style="155" customWidth="1"/>
    <col min="5912" max="5912" width="14.88671875" style="155" customWidth="1"/>
    <col min="5913" max="5913" width="12.109375" style="155" customWidth="1"/>
    <col min="5914" max="5914" width="13.88671875" style="155" customWidth="1"/>
    <col min="5915" max="5915" width="17.88671875" style="155" customWidth="1"/>
    <col min="5916" max="5917" width="0" style="155" hidden="1" customWidth="1"/>
    <col min="5918" max="6047" width="4.88671875" style="155" customWidth="1"/>
    <col min="6048" max="6141" width="1.44140625" style="155"/>
    <col min="6142" max="6142" width="12.5546875" style="155" customWidth="1"/>
    <col min="6143" max="6143" width="32.44140625" style="155" customWidth="1"/>
    <col min="6144" max="6144" width="30.109375" style="155" customWidth="1"/>
    <col min="6145" max="6145" width="24.5546875" style="155" customWidth="1"/>
    <col min="6146" max="6146" width="12.88671875" style="155" customWidth="1"/>
    <col min="6147" max="6148" width="13.88671875" style="155" customWidth="1"/>
    <col min="6149" max="6150" width="15.6640625" style="155" customWidth="1"/>
    <col min="6151" max="6151" width="16.33203125" style="155" customWidth="1"/>
    <col min="6152" max="6152" width="0" style="155" hidden="1" customWidth="1"/>
    <col min="6153" max="6153" width="17.6640625" style="155" customWidth="1"/>
    <col min="6154" max="6155" width="14.109375" style="155" customWidth="1"/>
    <col min="6156" max="6156" width="14.5546875" style="155" customWidth="1"/>
    <col min="6157" max="6157" width="13.6640625" style="155" customWidth="1"/>
    <col min="6158" max="6164" width="11" style="155" customWidth="1"/>
    <col min="6165" max="6165" width="12.6640625" style="155" customWidth="1"/>
    <col min="6166" max="6166" width="18.88671875" style="155" customWidth="1"/>
    <col min="6167" max="6167" width="14.33203125" style="155" customWidth="1"/>
    <col min="6168" max="6168" width="14.88671875" style="155" customWidth="1"/>
    <col min="6169" max="6169" width="12.109375" style="155" customWidth="1"/>
    <col min="6170" max="6170" width="13.88671875" style="155" customWidth="1"/>
    <col min="6171" max="6171" width="17.88671875" style="155" customWidth="1"/>
    <col min="6172" max="6173" width="0" style="155" hidden="1" customWidth="1"/>
    <col min="6174" max="6303" width="4.88671875" style="155" customWidth="1"/>
    <col min="6304" max="6397" width="1.44140625" style="155"/>
    <col min="6398" max="6398" width="12.5546875" style="155" customWidth="1"/>
    <col min="6399" max="6399" width="32.44140625" style="155" customWidth="1"/>
    <col min="6400" max="6400" width="30.109375" style="155" customWidth="1"/>
    <col min="6401" max="6401" width="24.5546875" style="155" customWidth="1"/>
    <col min="6402" max="6402" width="12.88671875" style="155" customWidth="1"/>
    <col min="6403" max="6404" width="13.88671875" style="155" customWidth="1"/>
    <col min="6405" max="6406" width="15.6640625" style="155" customWidth="1"/>
    <col min="6407" max="6407" width="16.33203125" style="155" customWidth="1"/>
    <col min="6408" max="6408" width="0" style="155" hidden="1" customWidth="1"/>
    <col min="6409" max="6409" width="17.6640625" style="155" customWidth="1"/>
    <col min="6410" max="6411" width="14.109375" style="155" customWidth="1"/>
    <col min="6412" max="6412" width="14.5546875" style="155" customWidth="1"/>
    <col min="6413" max="6413" width="13.6640625" style="155" customWidth="1"/>
    <col min="6414" max="6420" width="11" style="155" customWidth="1"/>
    <col min="6421" max="6421" width="12.6640625" style="155" customWidth="1"/>
    <col min="6422" max="6422" width="18.88671875" style="155" customWidth="1"/>
    <col min="6423" max="6423" width="14.33203125" style="155" customWidth="1"/>
    <col min="6424" max="6424" width="14.88671875" style="155" customWidth="1"/>
    <col min="6425" max="6425" width="12.109375" style="155" customWidth="1"/>
    <col min="6426" max="6426" width="13.88671875" style="155" customWidth="1"/>
    <col min="6427" max="6427" width="17.88671875" style="155" customWidth="1"/>
    <col min="6428" max="6429" width="0" style="155" hidden="1" customWidth="1"/>
    <col min="6430" max="6559" width="4.88671875" style="155" customWidth="1"/>
    <col min="6560" max="6653" width="1.44140625" style="155"/>
    <col min="6654" max="6654" width="12.5546875" style="155" customWidth="1"/>
    <col min="6655" max="6655" width="32.44140625" style="155" customWidth="1"/>
    <col min="6656" max="6656" width="30.109375" style="155" customWidth="1"/>
    <col min="6657" max="6657" width="24.5546875" style="155" customWidth="1"/>
    <col min="6658" max="6658" width="12.88671875" style="155" customWidth="1"/>
    <col min="6659" max="6660" width="13.88671875" style="155" customWidth="1"/>
    <col min="6661" max="6662" width="15.6640625" style="155" customWidth="1"/>
    <col min="6663" max="6663" width="16.33203125" style="155" customWidth="1"/>
    <col min="6664" max="6664" width="0" style="155" hidden="1" customWidth="1"/>
    <col min="6665" max="6665" width="17.6640625" style="155" customWidth="1"/>
    <col min="6666" max="6667" width="14.109375" style="155" customWidth="1"/>
    <col min="6668" max="6668" width="14.5546875" style="155" customWidth="1"/>
    <col min="6669" max="6669" width="13.6640625" style="155" customWidth="1"/>
    <col min="6670" max="6676" width="11" style="155" customWidth="1"/>
    <col min="6677" max="6677" width="12.6640625" style="155" customWidth="1"/>
    <col min="6678" max="6678" width="18.88671875" style="155" customWidth="1"/>
    <col min="6679" max="6679" width="14.33203125" style="155" customWidth="1"/>
    <col min="6680" max="6680" width="14.88671875" style="155" customWidth="1"/>
    <col min="6681" max="6681" width="12.109375" style="155" customWidth="1"/>
    <col min="6682" max="6682" width="13.88671875" style="155" customWidth="1"/>
    <col min="6683" max="6683" width="17.88671875" style="155" customWidth="1"/>
    <col min="6684" max="6685" width="0" style="155" hidden="1" customWidth="1"/>
    <col min="6686" max="6815" width="4.88671875" style="155" customWidth="1"/>
    <col min="6816" max="6909" width="1.44140625" style="155"/>
    <col min="6910" max="6910" width="12.5546875" style="155" customWidth="1"/>
    <col min="6911" max="6911" width="32.44140625" style="155" customWidth="1"/>
    <col min="6912" max="6912" width="30.109375" style="155" customWidth="1"/>
    <col min="6913" max="6913" width="24.5546875" style="155" customWidth="1"/>
    <col min="6914" max="6914" width="12.88671875" style="155" customWidth="1"/>
    <col min="6915" max="6916" width="13.88671875" style="155" customWidth="1"/>
    <col min="6917" max="6918" width="15.6640625" style="155" customWidth="1"/>
    <col min="6919" max="6919" width="16.33203125" style="155" customWidth="1"/>
    <col min="6920" max="6920" width="0" style="155" hidden="1" customWidth="1"/>
    <col min="6921" max="6921" width="17.6640625" style="155" customWidth="1"/>
    <col min="6922" max="6923" width="14.109375" style="155" customWidth="1"/>
    <col min="6924" max="6924" width="14.5546875" style="155" customWidth="1"/>
    <col min="6925" max="6925" width="13.6640625" style="155" customWidth="1"/>
    <col min="6926" max="6932" width="11" style="155" customWidth="1"/>
    <col min="6933" max="6933" width="12.6640625" style="155" customWidth="1"/>
    <col min="6934" max="6934" width="18.88671875" style="155" customWidth="1"/>
    <col min="6935" max="6935" width="14.33203125" style="155" customWidth="1"/>
    <col min="6936" max="6936" width="14.88671875" style="155" customWidth="1"/>
    <col min="6937" max="6937" width="12.109375" style="155" customWidth="1"/>
    <col min="6938" max="6938" width="13.88671875" style="155" customWidth="1"/>
    <col min="6939" max="6939" width="17.88671875" style="155" customWidth="1"/>
    <col min="6940" max="6941" width="0" style="155" hidden="1" customWidth="1"/>
    <col min="6942" max="7071" width="4.88671875" style="155" customWidth="1"/>
    <col min="7072" max="7165" width="1.44140625" style="155"/>
    <col min="7166" max="7166" width="12.5546875" style="155" customWidth="1"/>
    <col min="7167" max="7167" width="32.44140625" style="155" customWidth="1"/>
    <col min="7168" max="7168" width="30.109375" style="155" customWidth="1"/>
    <col min="7169" max="7169" width="24.5546875" style="155" customWidth="1"/>
    <col min="7170" max="7170" width="12.88671875" style="155" customWidth="1"/>
    <col min="7171" max="7172" width="13.88671875" style="155" customWidth="1"/>
    <col min="7173" max="7174" width="15.6640625" style="155" customWidth="1"/>
    <col min="7175" max="7175" width="16.33203125" style="155" customWidth="1"/>
    <col min="7176" max="7176" width="0" style="155" hidden="1" customWidth="1"/>
    <col min="7177" max="7177" width="17.6640625" style="155" customWidth="1"/>
    <col min="7178" max="7179" width="14.109375" style="155" customWidth="1"/>
    <col min="7180" max="7180" width="14.5546875" style="155" customWidth="1"/>
    <col min="7181" max="7181" width="13.6640625" style="155" customWidth="1"/>
    <col min="7182" max="7188" width="11" style="155" customWidth="1"/>
    <col min="7189" max="7189" width="12.6640625" style="155" customWidth="1"/>
    <col min="7190" max="7190" width="18.88671875" style="155" customWidth="1"/>
    <col min="7191" max="7191" width="14.33203125" style="155" customWidth="1"/>
    <col min="7192" max="7192" width="14.88671875" style="155" customWidth="1"/>
    <col min="7193" max="7193" width="12.109375" style="155" customWidth="1"/>
    <col min="7194" max="7194" width="13.88671875" style="155" customWidth="1"/>
    <col min="7195" max="7195" width="17.88671875" style="155" customWidth="1"/>
    <col min="7196" max="7197" width="0" style="155" hidden="1" customWidth="1"/>
    <col min="7198" max="7327" width="4.88671875" style="155" customWidth="1"/>
    <col min="7328" max="7421" width="1.44140625" style="155"/>
    <col min="7422" max="7422" width="12.5546875" style="155" customWidth="1"/>
    <col min="7423" max="7423" width="32.44140625" style="155" customWidth="1"/>
    <col min="7424" max="7424" width="30.109375" style="155" customWidth="1"/>
    <col min="7425" max="7425" width="24.5546875" style="155" customWidth="1"/>
    <col min="7426" max="7426" width="12.88671875" style="155" customWidth="1"/>
    <col min="7427" max="7428" width="13.88671875" style="155" customWidth="1"/>
    <col min="7429" max="7430" width="15.6640625" style="155" customWidth="1"/>
    <col min="7431" max="7431" width="16.33203125" style="155" customWidth="1"/>
    <col min="7432" max="7432" width="0" style="155" hidden="1" customWidth="1"/>
    <col min="7433" max="7433" width="17.6640625" style="155" customWidth="1"/>
    <col min="7434" max="7435" width="14.109375" style="155" customWidth="1"/>
    <col min="7436" max="7436" width="14.5546875" style="155" customWidth="1"/>
    <col min="7437" max="7437" width="13.6640625" style="155" customWidth="1"/>
    <col min="7438" max="7444" width="11" style="155" customWidth="1"/>
    <col min="7445" max="7445" width="12.6640625" style="155" customWidth="1"/>
    <col min="7446" max="7446" width="18.88671875" style="155" customWidth="1"/>
    <col min="7447" max="7447" width="14.33203125" style="155" customWidth="1"/>
    <col min="7448" max="7448" width="14.88671875" style="155" customWidth="1"/>
    <col min="7449" max="7449" width="12.109375" style="155" customWidth="1"/>
    <col min="7450" max="7450" width="13.88671875" style="155" customWidth="1"/>
    <col min="7451" max="7451" width="17.88671875" style="155" customWidth="1"/>
    <col min="7452" max="7453" width="0" style="155" hidden="1" customWidth="1"/>
    <col min="7454" max="7583" width="4.88671875" style="155" customWidth="1"/>
    <col min="7584" max="7677" width="1.44140625" style="155"/>
    <col min="7678" max="7678" width="12.5546875" style="155" customWidth="1"/>
    <col min="7679" max="7679" width="32.44140625" style="155" customWidth="1"/>
    <col min="7680" max="7680" width="30.109375" style="155" customWidth="1"/>
    <col min="7681" max="7681" width="24.5546875" style="155" customWidth="1"/>
    <col min="7682" max="7682" width="12.88671875" style="155" customWidth="1"/>
    <col min="7683" max="7684" width="13.88671875" style="155" customWidth="1"/>
    <col min="7685" max="7686" width="15.6640625" style="155" customWidth="1"/>
    <col min="7687" max="7687" width="16.33203125" style="155" customWidth="1"/>
    <col min="7688" max="7688" width="0" style="155" hidden="1" customWidth="1"/>
    <col min="7689" max="7689" width="17.6640625" style="155" customWidth="1"/>
    <col min="7690" max="7691" width="14.109375" style="155" customWidth="1"/>
    <col min="7692" max="7692" width="14.5546875" style="155" customWidth="1"/>
    <col min="7693" max="7693" width="13.6640625" style="155" customWidth="1"/>
    <col min="7694" max="7700" width="11" style="155" customWidth="1"/>
    <col min="7701" max="7701" width="12.6640625" style="155" customWidth="1"/>
    <col min="7702" max="7702" width="18.88671875" style="155" customWidth="1"/>
    <col min="7703" max="7703" width="14.33203125" style="155" customWidth="1"/>
    <col min="7704" max="7704" width="14.88671875" style="155" customWidth="1"/>
    <col min="7705" max="7705" width="12.109375" style="155" customWidth="1"/>
    <col min="7706" max="7706" width="13.88671875" style="155" customWidth="1"/>
    <col min="7707" max="7707" width="17.88671875" style="155" customWidth="1"/>
    <col min="7708" max="7709" width="0" style="155" hidden="1" customWidth="1"/>
    <col min="7710" max="7839" width="4.88671875" style="155" customWidth="1"/>
    <col min="7840" max="7933" width="1.44140625" style="155"/>
    <col min="7934" max="7934" width="12.5546875" style="155" customWidth="1"/>
    <col min="7935" max="7935" width="32.44140625" style="155" customWidth="1"/>
    <col min="7936" max="7936" width="30.109375" style="155" customWidth="1"/>
    <col min="7937" max="7937" width="24.5546875" style="155" customWidth="1"/>
    <col min="7938" max="7938" width="12.88671875" style="155" customWidth="1"/>
    <col min="7939" max="7940" width="13.88671875" style="155" customWidth="1"/>
    <col min="7941" max="7942" width="15.6640625" style="155" customWidth="1"/>
    <col min="7943" max="7943" width="16.33203125" style="155" customWidth="1"/>
    <col min="7944" max="7944" width="0" style="155" hidden="1" customWidth="1"/>
    <col min="7945" max="7945" width="17.6640625" style="155" customWidth="1"/>
    <col min="7946" max="7947" width="14.109375" style="155" customWidth="1"/>
    <col min="7948" max="7948" width="14.5546875" style="155" customWidth="1"/>
    <col min="7949" max="7949" width="13.6640625" style="155" customWidth="1"/>
    <col min="7950" max="7956" width="11" style="155" customWidth="1"/>
    <col min="7957" max="7957" width="12.6640625" style="155" customWidth="1"/>
    <col min="7958" max="7958" width="18.88671875" style="155" customWidth="1"/>
    <col min="7959" max="7959" width="14.33203125" style="155" customWidth="1"/>
    <col min="7960" max="7960" width="14.88671875" style="155" customWidth="1"/>
    <col min="7961" max="7961" width="12.109375" style="155" customWidth="1"/>
    <col min="7962" max="7962" width="13.88671875" style="155" customWidth="1"/>
    <col min="7963" max="7963" width="17.88671875" style="155" customWidth="1"/>
    <col min="7964" max="7965" width="0" style="155" hidden="1" customWidth="1"/>
    <col min="7966" max="8095" width="4.88671875" style="155" customWidth="1"/>
    <col min="8096" max="8189" width="1.44140625" style="155"/>
    <col min="8190" max="8190" width="12.5546875" style="155" customWidth="1"/>
    <col min="8191" max="8191" width="32.44140625" style="155" customWidth="1"/>
    <col min="8192" max="8192" width="30.109375" style="155" customWidth="1"/>
    <col min="8193" max="8193" width="24.5546875" style="155" customWidth="1"/>
    <col min="8194" max="8194" width="12.88671875" style="155" customWidth="1"/>
    <col min="8195" max="8196" width="13.88671875" style="155" customWidth="1"/>
    <col min="8197" max="8198" width="15.6640625" style="155" customWidth="1"/>
    <col min="8199" max="8199" width="16.33203125" style="155" customWidth="1"/>
    <col min="8200" max="8200" width="0" style="155" hidden="1" customWidth="1"/>
    <col min="8201" max="8201" width="17.6640625" style="155" customWidth="1"/>
    <col min="8202" max="8203" width="14.109375" style="155" customWidth="1"/>
    <col min="8204" max="8204" width="14.5546875" style="155" customWidth="1"/>
    <col min="8205" max="8205" width="13.6640625" style="155" customWidth="1"/>
    <col min="8206" max="8212" width="11" style="155" customWidth="1"/>
    <col min="8213" max="8213" width="12.6640625" style="155" customWidth="1"/>
    <col min="8214" max="8214" width="18.88671875" style="155" customWidth="1"/>
    <col min="8215" max="8215" width="14.33203125" style="155" customWidth="1"/>
    <col min="8216" max="8216" width="14.88671875" style="155" customWidth="1"/>
    <col min="8217" max="8217" width="12.109375" style="155" customWidth="1"/>
    <col min="8218" max="8218" width="13.88671875" style="155" customWidth="1"/>
    <col min="8219" max="8219" width="17.88671875" style="155" customWidth="1"/>
    <col min="8220" max="8221" width="0" style="155" hidden="1" customWidth="1"/>
    <col min="8222" max="8351" width="4.88671875" style="155" customWidth="1"/>
    <col min="8352" max="8445" width="1.44140625" style="155"/>
    <col min="8446" max="8446" width="12.5546875" style="155" customWidth="1"/>
    <col min="8447" max="8447" width="32.44140625" style="155" customWidth="1"/>
    <col min="8448" max="8448" width="30.109375" style="155" customWidth="1"/>
    <col min="8449" max="8449" width="24.5546875" style="155" customWidth="1"/>
    <col min="8450" max="8450" width="12.88671875" style="155" customWidth="1"/>
    <col min="8451" max="8452" width="13.88671875" style="155" customWidth="1"/>
    <col min="8453" max="8454" width="15.6640625" style="155" customWidth="1"/>
    <col min="8455" max="8455" width="16.33203125" style="155" customWidth="1"/>
    <col min="8456" max="8456" width="0" style="155" hidden="1" customWidth="1"/>
    <col min="8457" max="8457" width="17.6640625" style="155" customWidth="1"/>
    <col min="8458" max="8459" width="14.109375" style="155" customWidth="1"/>
    <col min="8460" max="8460" width="14.5546875" style="155" customWidth="1"/>
    <col min="8461" max="8461" width="13.6640625" style="155" customWidth="1"/>
    <col min="8462" max="8468" width="11" style="155" customWidth="1"/>
    <col min="8469" max="8469" width="12.6640625" style="155" customWidth="1"/>
    <col min="8470" max="8470" width="18.88671875" style="155" customWidth="1"/>
    <col min="8471" max="8471" width="14.33203125" style="155" customWidth="1"/>
    <col min="8472" max="8472" width="14.88671875" style="155" customWidth="1"/>
    <col min="8473" max="8473" width="12.109375" style="155" customWidth="1"/>
    <col min="8474" max="8474" width="13.88671875" style="155" customWidth="1"/>
    <col min="8475" max="8475" width="17.88671875" style="155" customWidth="1"/>
    <col min="8476" max="8477" width="0" style="155" hidden="1" customWidth="1"/>
    <col min="8478" max="8607" width="4.88671875" style="155" customWidth="1"/>
    <col min="8608" max="8701" width="1.44140625" style="155"/>
    <col min="8702" max="8702" width="12.5546875" style="155" customWidth="1"/>
    <col min="8703" max="8703" width="32.44140625" style="155" customWidth="1"/>
    <col min="8704" max="8704" width="30.109375" style="155" customWidth="1"/>
    <col min="8705" max="8705" width="24.5546875" style="155" customWidth="1"/>
    <col min="8706" max="8706" width="12.88671875" style="155" customWidth="1"/>
    <col min="8707" max="8708" width="13.88671875" style="155" customWidth="1"/>
    <col min="8709" max="8710" width="15.6640625" style="155" customWidth="1"/>
    <col min="8711" max="8711" width="16.33203125" style="155" customWidth="1"/>
    <col min="8712" max="8712" width="0" style="155" hidden="1" customWidth="1"/>
    <col min="8713" max="8713" width="17.6640625" style="155" customWidth="1"/>
    <col min="8714" max="8715" width="14.109375" style="155" customWidth="1"/>
    <col min="8716" max="8716" width="14.5546875" style="155" customWidth="1"/>
    <col min="8717" max="8717" width="13.6640625" style="155" customWidth="1"/>
    <col min="8718" max="8724" width="11" style="155" customWidth="1"/>
    <col min="8725" max="8725" width="12.6640625" style="155" customWidth="1"/>
    <col min="8726" max="8726" width="18.88671875" style="155" customWidth="1"/>
    <col min="8727" max="8727" width="14.33203125" style="155" customWidth="1"/>
    <col min="8728" max="8728" width="14.88671875" style="155" customWidth="1"/>
    <col min="8729" max="8729" width="12.109375" style="155" customWidth="1"/>
    <col min="8730" max="8730" width="13.88671875" style="155" customWidth="1"/>
    <col min="8731" max="8731" width="17.88671875" style="155" customWidth="1"/>
    <col min="8732" max="8733" width="0" style="155" hidden="1" customWidth="1"/>
    <col min="8734" max="8863" width="4.88671875" style="155" customWidth="1"/>
    <col min="8864" max="8957" width="1.44140625" style="155"/>
    <col min="8958" max="8958" width="12.5546875" style="155" customWidth="1"/>
    <col min="8959" max="8959" width="32.44140625" style="155" customWidth="1"/>
    <col min="8960" max="8960" width="30.109375" style="155" customWidth="1"/>
    <col min="8961" max="8961" width="24.5546875" style="155" customWidth="1"/>
    <col min="8962" max="8962" width="12.88671875" style="155" customWidth="1"/>
    <col min="8963" max="8964" width="13.88671875" style="155" customWidth="1"/>
    <col min="8965" max="8966" width="15.6640625" style="155" customWidth="1"/>
    <col min="8967" max="8967" width="16.33203125" style="155" customWidth="1"/>
    <col min="8968" max="8968" width="0" style="155" hidden="1" customWidth="1"/>
    <col min="8969" max="8969" width="17.6640625" style="155" customWidth="1"/>
    <col min="8970" max="8971" width="14.109375" style="155" customWidth="1"/>
    <col min="8972" max="8972" width="14.5546875" style="155" customWidth="1"/>
    <col min="8973" max="8973" width="13.6640625" style="155" customWidth="1"/>
    <col min="8974" max="8980" width="11" style="155" customWidth="1"/>
    <col min="8981" max="8981" width="12.6640625" style="155" customWidth="1"/>
    <col min="8982" max="8982" width="18.88671875" style="155" customWidth="1"/>
    <col min="8983" max="8983" width="14.33203125" style="155" customWidth="1"/>
    <col min="8984" max="8984" width="14.88671875" style="155" customWidth="1"/>
    <col min="8985" max="8985" width="12.109375" style="155" customWidth="1"/>
    <col min="8986" max="8986" width="13.88671875" style="155" customWidth="1"/>
    <col min="8987" max="8987" width="17.88671875" style="155" customWidth="1"/>
    <col min="8988" max="8989" width="0" style="155" hidden="1" customWidth="1"/>
    <col min="8990" max="9119" width="4.88671875" style="155" customWidth="1"/>
    <col min="9120" max="9213" width="1.44140625" style="155"/>
    <col min="9214" max="9214" width="12.5546875" style="155" customWidth="1"/>
    <col min="9215" max="9215" width="32.44140625" style="155" customWidth="1"/>
    <col min="9216" max="9216" width="30.109375" style="155" customWidth="1"/>
    <col min="9217" max="9217" width="24.5546875" style="155" customWidth="1"/>
    <col min="9218" max="9218" width="12.88671875" style="155" customWidth="1"/>
    <col min="9219" max="9220" width="13.88671875" style="155" customWidth="1"/>
    <col min="9221" max="9222" width="15.6640625" style="155" customWidth="1"/>
    <col min="9223" max="9223" width="16.33203125" style="155" customWidth="1"/>
    <col min="9224" max="9224" width="0" style="155" hidden="1" customWidth="1"/>
    <col min="9225" max="9225" width="17.6640625" style="155" customWidth="1"/>
    <col min="9226" max="9227" width="14.109375" style="155" customWidth="1"/>
    <col min="9228" max="9228" width="14.5546875" style="155" customWidth="1"/>
    <col min="9229" max="9229" width="13.6640625" style="155" customWidth="1"/>
    <col min="9230" max="9236" width="11" style="155" customWidth="1"/>
    <col min="9237" max="9237" width="12.6640625" style="155" customWidth="1"/>
    <col min="9238" max="9238" width="18.88671875" style="155" customWidth="1"/>
    <col min="9239" max="9239" width="14.33203125" style="155" customWidth="1"/>
    <col min="9240" max="9240" width="14.88671875" style="155" customWidth="1"/>
    <col min="9241" max="9241" width="12.109375" style="155" customWidth="1"/>
    <col min="9242" max="9242" width="13.88671875" style="155" customWidth="1"/>
    <col min="9243" max="9243" width="17.88671875" style="155" customWidth="1"/>
    <col min="9244" max="9245" width="0" style="155" hidden="1" customWidth="1"/>
    <col min="9246" max="9375" width="4.88671875" style="155" customWidth="1"/>
    <col min="9376" max="9469" width="1.44140625" style="155"/>
    <col min="9470" max="9470" width="12.5546875" style="155" customWidth="1"/>
    <col min="9471" max="9471" width="32.44140625" style="155" customWidth="1"/>
    <col min="9472" max="9472" width="30.109375" style="155" customWidth="1"/>
    <col min="9473" max="9473" width="24.5546875" style="155" customWidth="1"/>
    <col min="9474" max="9474" width="12.88671875" style="155" customWidth="1"/>
    <col min="9475" max="9476" width="13.88671875" style="155" customWidth="1"/>
    <col min="9477" max="9478" width="15.6640625" style="155" customWidth="1"/>
    <col min="9479" max="9479" width="16.33203125" style="155" customWidth="1"/>
    <col min="9480" max="9480" width="0" style="155" hidden="1" customWidth="1"/>
    <col min="9481" max="9481" width="17.6640625" style="155" customWidth="1"/>
    <col min="9482" max="9483" width="14.109375" style="155" customWidth="1"/>
    <col min="9484" max="9484" width="14.5546875" style="155" customWidth="1"/>
    <col min="9485" max="9485" width="13.6640625" style="155" customWidth="1"/>
    <col min="9486" max="9492" width="11" style="155" customWidth="1"/>
    <col min="9493" max="9493" width="12.6640625" style="155" customWidth="1"/>
    <col min="9494" max="9494" width="18.88671875" style="155" customWidth="1"/>
    <col min="9495" max="9495" width="14.33203125" style="155" customWidth="1"/>
    <col min="9496" max="9496" width="14.88671875" style="155" customWidth="1"/>
    <col min="9497" max="9497" width="12.109375" style="155" customWidth="1"/>
    <col min="9498" max="9498" width="13.88671875" style="155" customWidth="1"/>
    <col min="9499" max="9499" width="17.88671875" style="155" customWidth="1"/>
    <col min="9500" max="9501" width="0" style="155" hidden="1" customWidth="1"/>
    <col min="9502" max="9631" width="4.88671875" style="155" customWidth="1"/>
    <col min="9632" max="9725" width="1.44140625" style="155"/>
    <col min="9726" max="9726" width="12.5546875" style="155" customWidth="1"/>
    <col min="9727" max="9727" width="32.44140625" style="155" customWidth="1"/>
    <col min="9728" max="9728" width="30.109375" style="155" customWidth="1"/>
    <col min="9729" max="9729" width="24.5546875" style="155" customWidth="1"/>
    <col min="9730" max="9730" width="12.88671875" style="155" customWidth="1"/>
    <col min="9731" max="9732" width="13.88671875" style="155" customWidth="1"/>
    <col min="9733" max="9734" width="15.6640625" style="155" customWidth="1"/>
    <col min="9735" max="9735" width="16.33203125" style="155" customWidth="1"/>
    <col min="9736" max="9736" width="0" style="155" hidden="1" customWidth="1"/>
    <col min="9737" max="9737" width="17.6640625" style="155" customWidth="1"/>
    <col min="9738" max="9739" width="14.109375" style="155" customWidth="1"/>
    <col min="9740" max="9740" width="14.5546875" style="155" customWidth="1"/>
    <col min="9741" max="9741" width="13.6640625" style="155" customWidth="1"/>
    <col min="9742" max="9748" width="11" style="155" customWidth="1"/>
    <col min="9749" max="9749" width="12.6640625" style="155" customWidth="1"/>
    <col min="9750" max="9750" width="18.88671875" style="155" customWidth="1"/>
    <col min="9751" max="9751" width="14.33203125" style="155" customWidth="1"/>
    <col min="9752" max="9752" width="14.88671875" style="155" customWidth="1"/>
    <col min="9753" max="9753" width="12.109375" style="155" customWidth="1"/>
    <col min="9754" max="9754" width="13.88671875" style="155" customWidth="1"/>
    <col min="9755" max="9755" width="17.88671875" style="155" customWidth="1"/>
    <col min="9756" max="9757" width="0" style="155" hidden="1" customWidth="1"/>
    <col min="9758" max="9887" width="4.88671875" style="155" customWidth="1"/>
    <col min="9888" max="9981" width="1.44140625" style="155"/>
    <col min="9982" max="9982" width="12.5546875" style="155" customWidth="1"/>
    <col min="9983" max="9983" width="32.44140625" style="155" customWidth="1"/>
    <col min="9984" max="9984" width="30.109375" style="155" customWidth="1"/>
    <col min="9985" max="9985" width="24.5546875" style="155" customWidth="1"/>
    <col min="9986" max="9986" width="12.88671875" style="155" customWidth="1"/>
    <col min="9987" max="9988" width="13.88671875" style="155" customWidth="1"/>
    <col min="9989" max="9990" width="15.6640625" style="155" customWidth="1"/>
    <col min="9991" max="9991" width="16.33203125" style="155" customWidth="1"/>
    <col min="9992" max="9992" width="0" style="155" hidden="1" customWidth="1"/>
    <col min="9993" max="9993" width="17.6640625" style="155" customWidth="1"/>
    <col min="9994" max="9995" width="14.109375" style="155" customWidth="1"/>
    <col min="9996" max="9996" width="14.5546875" style="155" customWidth="1"/>
    <col min="9997" max="9997" width="13.6640625" style="155" customWidth="1"/>
    <col min="9998" max="10004" width="11" style="155" customWidth="1"/>
    <col min="10005" max="10005" width="12.6640625" style="155" customWidth="1"/>
    <col min="10006" max="10006" width="18.88671875" style="155" customWidth="1"/>
    <col min="10007" max="10007" width="14.33203125" style="155" customWidth="1"/>
    <col min="10008" max="10008" width="14.88671875" style="155" customWidth="1"/>
    <col min="10009" max="10009" width="12.109375" style="155" customWidth="1"/>
    <col min="10010" max="10010" width="13.88671875" style="155" customWidth="1"/>
    <col min="10011" max="10011" width="17.88671875" style="155" customWidth="1"/>
    <col min="10012" max="10013" width="0" style="155" hidden="1" customWidth="1"/>
    <col min="10014" max="10143" width="4.88671875" style="155" customWidth="1"/>
    <col min="10144" max="10237" width="1.44140625" style="155"/>
    <col min="10238" max="10238" width="12.5546875" style="155" customWidth="1"/>
    <col min="10239" max="10239" width="32.44140625" style="155" customWidth="1"/>
    <col min="10240" max="10240" width="30.109375" style="155" customWidth="1"/>
    <col min="10241" max="10241" width="24.5546875" style="155" customWidth="1"/>
    <col min="10242" max="10242" width="12.88671875" style="155" customWidth="1"/>
    <col min="10243" max="10244" width="13.88671875" style="155" customWidth="1"/>
    <col min="10245" max="10246" width="15.6640625" style="155" customWidth="1"/>
    <col min="10247" max="10247" width="16.33203125" style="155" customWidth="1"/>
    <col min="10248" max="10248" width="0" style="155" hidden="1" customWidth="1"/>
    <col min="10249" max="10249" width="17.6640625" style="155" customWidth="1"/>
    <col min="10250" max="10251" width="14.109375" style="155" customWidth="1"/>
    <col min="10252" max="10252" width="14.5546875" style="155" customWidth="1"/>
    <col min="10253" max="10253" width="13.6640625" style="155" customWidth="1"/>
    <col min="10254" max="10260" width="11" style="155" customWidth="1"/>
    <col min="10261" max="10261" width="12.6640625" style="155" customWidth="1"/>
    <col min="10262" max="10262" width="18.88671875" style="155" customWidth="1"/>
    <col min="10263" max="10263" width="14.33203125" style="155" customWidth="1"/>
    <col min="10264" max="10264" width="14.88671875" style="155" customWidth="1"/>
    <col min="10265" max="10265" width="12.109375" style="155" customWidth="1"/>
    <col min="10266" max="10266" width="13.88671875" style="155" customWidth="1"/>
    <col min="10267" max="10267" width="17.88671875" style="155" customWidth="1"/>
    <col min="10268" max="10269" width="0" style="155" hidden="1" customWidth="1"/>
    <col min="10270" max="10399" width="4.88671875" style="155" customWidth="1"/>
    <col min="10400" max="10493" width="1.44140625" style="155"/>
    <col min="10494" max="10494" width="12.5546875" style="155" customWidth="1"/>
    <col min="10495" max="10495" width="32.44140625" style="155" customWidth="1"/>
    <col min="10496" max="10496" width="30.109375" style="155" customWidth="1"/>
    <col min="10497" max="10497" width="24.5546875" style="155" customWidth="1"/>
    <col min="10498" max="10498" width="12.88671875" style="155" customWidth="1"/>
    <col min="10499" max="10500" width="13.88671875" style="155" customWidth="1"/>
    <col min="10501" max="10502" width="15.6640625" style="155" customWidth="1"/>
    <col min="10503" max="10503" width="16.33203125" style="155" customWidth="1"/>
    <col min="10504" max="10504" width="0" style="155" hidden="1" customWidth="1"/>
    <col min="10505" max="10505" width="17.6640625" style="155" customWidth="1"/>
    <col min="10506" max="10507" width="14.109375" style="155" customWidth="1"/>
    <col min="10508" max="10508" width="14.5546875" style="155" customWidth="1"/>
    <col min="10509" max="10509" width="13.6640625" style="155" customWidth="1"/>
    <col min="10510" max="10516" width="11" style="155" customWidth="1"/>
    <col min="10517" max="10517" width="12.6640625" style="155" customWidth="1"/>
    <col min="10518" max="10518" width="18.88671875" style="155" customWidth="1"/>
    <col min="10519" max="10519" width="14.33203125" style="155" customWidth="1"/>
    <col min="10520" max="10520" width="14.88671875" style="155" customWidth="1"/>
    <col min="10521" max="10521" width="12.109375" style="155" customWidth="1"/>
    <col min="10522" max="10522" width="13.88671875" style="155" customWidth="1"/>
    <col min="10523" max="10523" width="17.88671875" style="155" customWidth="1"/>
    <col min="10524" max="10525" width="0" style="155" hidden="1" customWidth="1"/>
    <col min="10526" max="10655" width="4.88671875" style="155" customWidth="1"/>
    <col min="10656" max="10749" width="1.44140625" style="155"/>
    <col min="10750" max="10750" width="12.5546875" style="155" customWidth="1"/>
    <col min="10751" max="10751" width="32.44140625" style="155" customWidth="1"/>
    <col min="10752" max="10752" width="30.109375" style="155" customWidth="1"/>
    <col min="10753" max="10753" width="24.5546875" style="155" customWidth="1"/>
    <col min="10754" max="10754" width="12.88671875" style="155" customWidth="1"/>
    <col min="10755" max="10756" width="13.88671875" style="155" customWidth="1"/>
    <col min="10757" max="10758" width="15.6640625" style="155" customWidth="1"/>
    <col min="10759" max="10759" width="16.33203125" style="155" customWidth="1"/>
    <col min="10760" max="10760" width="0" style="155" hidden="1" customWidth="1"/>
    <col min="10761" max="10761" width="17.6640625" style="155" customWidth="1"/>
    <col min="10762" max="10763" width="14.109375" style="155" customWidth="1"/>
    <col min="10764" max="10764" width="14.5546875" style="155" customWidth="1"/>
    <col min="10765" max="10765" width="13.6640625" style="155" customWidth="1"/>
    <col min="10766" max="10772" width="11" style="155" customWidth="1"/>
    <col min="10773" max="10773" width="12.6640625" style="155" customWidth="1"/>
    <col min="10774" max="10774" width="18.88671875" style="155" customWidth="1"/>
    <col min="10775" max="10775" width="14.33203125" style="155" customWidth="1"/>
    <col min="10776" max="10776" width="14.88671875" style="155" customWidth="1"/>
    <col min="10777" max="10777" width="12.109375" style="155" customWidth="1"/>
    <col min="10778" max="10778" width="13.88671875" style="155" customWidth="1"/>
    <col min="10779" max="10779" width="17.88671875" style="155" customWidth="1"/>
    <col min="10780" max="10781" width="0" style="155" hidden="1" customWidth="1"/>
    <col min="10782" max="10911" width="4.88671875" style="155" customWidth="1"/>
    <col min="10912" max="11005" width="1.44140625" style="155"/>
    <col min="11006" max="11006" width="12.5546875" style="155" customWidth="1"/>
    <col min="11007" max="11007" width="32.44140625" style="155" customWidth="1"/>
    <col min="11008" max="11008" width="30.109375" style="155" customWidth="1"/>
    <col min="11009" max="11009" width="24.5546875" style="155" customWidth="1"/>
    <col min="11010" max="11010" width="12.88671875" style="155" customWidth="1"/>
    <col min="11011" max="11012" width="13.88671875" style="155" customWidth="1"/>
    <col min="11013" max="11014" width="15.6640625" style="155" customWidth="1"/>
    <col min="11015" max="11015" width="16.33203125" style="155" customWidth="1"/>
    <col min="11016" max="11016" width="0" style="155" hidden="1" customWidth="1"/>
    <col min="11017" max="11017" width="17.6640625" style="155" customWidth="1"/>
    <col min="11018" max="11019" width="14.109375" style="155" customWidth="1"/>
    <col min="11020" max="11020" width="14.5546875" style="155" customWidth="1"/>
    <col min="11021" max="11021" width="13.6640625" style="155" customWidth="1"/>
    <col min="11022" max="11028" width="11" style="155" customWidth="1"/>
    <col min="11029" max="11029" width="12.6640625" style="155" customWidth="1"/>
    <col min="11030" max="11030" width="18.88671875" style="155" customWidth="1"/>
    <col min="11031" max="11031" width="14.33203125" style="155" customWidth="1"/>
    <col min="11032" max="11032" width="14.88671875" style="155" customWidth="1"/>
    <col min="11033" max="11033" width="12.109375" style="155" customWidth="1"/>
    <col min="11034" max="11034" width="13.88671875" style="155" customWidth="1"/>
    <col min="11035" max="11035" width="17.88671875" style="155" customWidth="1"/>
    <col min="11036" max="11037" width="0" style="155" hidden="1" customWidth="1"/>
    <col min="11038" max="11167" width="4.88671875" style="155" customWidth="1"/>
    <col min="11168" max="11261" width="1.44140625" style="155"/>
    <col min="11262" max="11262" width="12.5546875" style="155" customWidth="1"/>
    <col min="11263" max="11263" width="32.44140625" style="155" customWidth="1"/>
    <col min="11264" max="11264" width="30.109375" style="155" customWidth="1"/>
    <col min="11265" max="11265" width="24.5546875" style="155" customWidth="1"/>
    <col min="11266" max="11266" width="12.88671875" style="155" customWidth="1"/>
    <col min="11267" max="11268" width="13.88671875" style="155" customWidth="1"/>
    <col min="11269" max="11270" width="15.6640625" style="155" customWidth="1"/>
    <col min="11271" max="11271" width="16.33203125" style="155" customWidth="1"/>
    <col min="11272" max="11272" width="0" style="155" hidden="1" customWidth="1"/>
    <col min="11273" max="11273" width="17.6640625" style="155" customWidth="1"/>
    <col min="11274" max="11275" width="14.109375" style="155" customWidth="1"/>
    <col min="11276" max="11276" width="14.5546875" style="155" customWidth="1"/>
    <col min="11277" max="11277" width="13.6640625" style="155" customWidth="1"/>
    <col min="11278" max="11284" width="11" style="155" customWidth="1"/>
    <col min="11285" max="11285" width="12.6640625" style="155" customWidth="1"/>
    <col min="11286" max="11286" width="18.88671875" style="155" customWidth="1"/>
    <col min="11287" max="11287" width="14.33203125" style="155" customWidth="1"/>
    <col min="11288" max="11288" width="14.88671875" style="155" customWidth="1"/>
    <col min="11289" max="11289" width="12.109375" style="155" customWidth="1"/>
    <col min="11290" max="11290" width="13.88671875" style="155" customWidth="1"/>
    <col min="11291" max="11291" width="17.88671875" style="155" customWidth="1"/>
    <col min="11292" max="11293" width="0" style="155" hidden="1" customWidth="1"/>
    <col min="11294" max="11423" width="4.88671875" style="155" customWidth="1"/>
    <col min="11424" max="11517" width="1.44140625" style="155"/>
    <col min="11518" max="11518" width="12.5546875" style="155" customWidth="1"/>
    <col min="11519" max="11519" width="32.44140625" style="155" customWidth="1"/>
    <col min="11520" max="11520" width="30.109375" style="155" customWidth="1"/>
    <col min="11521" max="11521" width="24.5546875" style="155" customWidth="1"/>
    <col min="11522" max="11522" width="12.88671875" style="155" customWidth="1"/>
    <col min="11523" max="11524" width="13.88671875" style="155" customWidth="1"/>
    <col min="11525" max="11526" width="15.6640625" style="155" customWidth="1"/>
    <col min="11527" max="11527" width="16.33203125" style="155" customWidth="1"/>
    <col min="11528" max="11528" width="0" style="155" hidden="1" customWidth="1"/>
    <col min="11529" max="11529" width="17.6640625" style="155" customWidth="1"/>
    <col min="11530" max="11531" width="14.109375" style="155" customWidth="1"/>
    <col min="11532" max="11532" width="14.5546875" style="155" customWidth="1"/>
    <col min="11533" max="11533" width="13.6640625" style="155" customWidth="1"/>
    <col min="11534" max="11540" width="11" style="155" customWidth="1"/>
    <col min="11541" max="11541" width="12.6640625" style="155" customWidth="1"/>
    <col min="11542" max="11542" width="18.88671875" style="155" customWidth="1"/>
    <col min="11543" max="11543" width="14.33203125" style="155" customWidth="1"/>
    <col min="11544" max="11544" width="14.88671875" style="155" customWidth="1"/>
    <col min="11545" max="11545" width="12.109375" style="155" customWidth="1"/>
    <col min="11546" max="11546" width="13.88671875" style="155" customWidth="1"/>
    <col min="11547" max="11547" width="17.88671875" style="155" customWidth="1"/>
    <col min="11548" max="11549" width="0" style="155" hidden="1" customWidth="1"/>
    <col min="11550" max="11679" width="4.88671875" style="155" customWidth="1"/>
    <col min="11680" max="11773" width="1.44140625" style="155"/>
    <col min="11774" max="11774" width="12.5546875" style="155" customWidth="1"/>
    <col min="11775" max="11775" width="32.44140625" style="155" customWidth="1"/>
    <col min="11776" max="11776" width="30.109375" style="155" customWidth="1"/>
    <col min="11777" max="11777" width="24.5546875" style="155" customWidth="1"/>
    <col min="11778" max="11778" width="12.88671875" style="155" customWidth="1"/>
    <col min="11779" max="11780" width="13.88671875" style="155" customWidth="1"/>
    <col min="11781" max="11782" width="15.6640625" style="155" customWidth="1"/>
    <col min="11783" max="11783" width="16.33203125" style="155" customWidth="1"/>
    <col min="11784" max="11784" width="0" style="155" hidden="1" customWidth="1"/>
    <col min="11785" max="11785" width="17.6640625" style="155" customWidth="1"/>
    <col min="11786" max="11787" width="14.109375" style="155" customWidth="1"/>
    <col min="11788" max="11788" width="14.5546875" style="155" customWidth="1"/>
    <col min="11789" max="11789" width="13.6640625" style="155" customWidth="1"/>
    <col min="11790" max="11796" width="11" style="155" customWidth="1"/>
    <col min="11797" max="11797" width="12.6640625" style="155" customWidth="1"/>
    <col min="11798" max="11798" width="18.88671875" style="155" customWidth="1"/>
    <col min="11799" max="11799" width="14.33203125" style="155" customWidth="1"/>
    <col min="11800" max="11800" width="14.88671875" style="155" customWidth="1"/>
    <col min="11801" max="11801" width="12.109375" style="155" customWidth="1"/>
    <col min="11802" max="11802" width="13.88671875" style="155" customWidth="1"/>
    <col min="11803" max="11803" width="17.88671875" style="155" customWidth="1"/>
    <col min="11804" max="11805" width="0" style="155" hidden="1" customWidth="1"/>
    <col min="11806" max="11935" width="4.88671875" style="155" customWidth="1"/>
    <col min="11936" max="12029" width="1.44140625" style="155"/>
    <col min="12030" max="12030" width="12.5546875" style="155" customWidth="1"/>
    <col min="12031" max="12031" width="32.44140625" style="155" customWidth="1"/>
    <col min="12032" max="12032" width="30.109375" style="155" customWidth="1"/>
    <col min="12033" max="12033" width="24.5546875" style="155" customWidth="1"/>
    <col min="12034" max="12034" width="12.88671875" style="155" customWidth="1"/>
    <col min="12035" max="12036" width="13.88671875" style="155" customWidth="1"/>
    <col min="12037" max="12038" width="15.6640625" style="155" customWidth="1"/>
    <col min="12039" max="12039" width="16.33203125" style="155" customWidth="1"/>
    <col min="12040" max="12040" width="0" style="155" hidden="1" customWidth="1"/>
    <col min="12041" max="12041" width="17.6640625" style="155" customWidth="1"/>
    <col min="12042" max="12043" width="14.109375" style="155" customWidth="1"/>
    <col min="12044" max="12044" width="14.5546875" style="155" customWidth="1"/>
    <col min="12045" max="12045" width="13.6640625" style="155" customWidth="1"/>
    <col min="12046" max="12052" width="11" style="155" customWidth="1"/>
    <col min="12053" max="12053" width="12.6640625" style="155" customWidth="1"/>
    <col min="12054" max="12054" width="18.88671875" style="155" customWidth="1"/>
    <col min="12055" max="12055" width="14.33203125" style="155" customWidth="1"/>
    <col min="12056" max="12056" width="14.88671875" style="155" customWidth="1"/>
    <col min="12057" max="12057" width="12.109375" style="155" customWidth="1"/>
    <col min="12058" max="12058" width="13.88671875" style="155" customWidth="1"/>
    <col min="12059" max="12059" width="17.88671875" style="155" customWidth="1"/>
    <col min="12060" max="12061" width="0" style="155" hidden="1" customWidth="1"/>
    <col min="12062" max="12191" width="4.88671875" style="155" customWidth="1"/>
    <col min="12192" max="12285" width="1.44140625" style="155"/>
    <col min="12286" max="12286" width="12.5546875" style="155" customWidth="1"/>
    <col min="12287" max="12287" width="32.44140625" style="155" customWidth="1"/>
    <col min="12288" max="12288" width="30.109375" style="155" customWidth="1"/>
    <col min="12289" max="12289" width="24.5546875" style="155" customWidth="1"/>
    <col min="12290" max="12290" width="12.88671875" style="155" customWidth="1"/>
    <col min="12291" max="12292" width="13.88671875" style="155" customWidth="1"/>
    <col min="12293" max="12294" width="15.6640625" style="155" customWidth="1"/>
    <col min="12295" max="12295" width="16.33203125" style="155" customWidth="1"/>
    <col min="12296" max="12296" width="0" style="155" hidden="1" customWidth="1"/>
    <col min="12297" max="12297" width="17.6640625" style="155" customWidth="1"/>
    <col min="12298" max="12299" width="14.109375" style="155" customWidth="1"/>
    <col min="12300" max="12300" width="14.5546875" style="155" customWidth="1"/>
    <col min="12301" max="12301" width="13.6640625" style="155" customWidth="1"/>
    <col min="12302" max="12308" width="11" style="155" customWidth="1"/>
    <col min="12309" max="12309" width="12.6640625" style="155" customWidth="1"/>
    <col min="12310" max="12310" width="18.88671875" style="155" customWidth="1"/>
    <col min="12311" max="12311" width="14.33203125" style="155" customWidth="1"/>
    <col min="12312" max="12312" width="14.88671875" style="155" customWidth="1"/>
    <col min="12313" max="12313" width="12.109375" style="155" customWidth="1"/>
    <col min="12314" max="12314" width="13.88671875" style="155" customWidth="1"/>
    <col min="12315" max="12315" width="17.88671875" style="155" customWidth="1"/>
    <col min="12316" max="12317" width="0" style="155" hidden="1" customWidth="1"/>
    <col min="12318" max="12447" width="4.88671875" style="155" customWidth="1"/>
    <col min="12448" max="12541" width="1.44140625" style="155"/>
    <col min="12542" max="12542" width="12.5546875" style="155" customWidth="1"/>
    <col min="12543" max="12543" width="32.44140625" style="155" customWidth="1"/>
    <col min="12544" max="12544" width="30.109375" style="155" customWidth="1"/>
    <col min="12545" max="12545" width="24.5546875" style="155" customWidth="1"/>
    <col min="12546" max="12546" width="12.88671875" style="155" customWidth="1"/>
    <col min="12547" max="12548" width="13.88671875" style="155" customWidth="1"/>
    <col min="12549" max="12550" width="15.6640625" style="155" customWidth="1"/>
    <col min="12551" max="12551" width="16.33203125" style="155" customWidth="1"/>
    <col min="12552" max="12552" width="0" style="155" hidden="1" customWidth="1"/>
    <col min="12553" max="12553" width="17.6640625" style="155" customWidth="1"/>
    <col min="12554" max="12555" width="14.109375" style="155" customWidth="1"/>
    <col min="12556" max="12556" width="14.5546875" style="155" customWidth="1"/>
    <col min="12557" max="12557" width="13.6640625" style="155" customWidth="1"/>
    <col min="12558" max="12564" width="11" style="155" customWidth="1"/>
    <col min="12565" max="12565" width="12.6640625" style="155" customWidth="1"/>
    <col min="12566" max="12566" width="18.88671875" style="155" customWidth="1"/>
    <col min="12567" max="12567" width="14.33203125" style="155" customWidth="1"/>
    <col min="12568" max="12568" width="14.88671875" style="155" customWidth="1"/>
    <col min="12569" max="12569" width="12.109375" style="155" customWidth="1"/>
    <col min="12570" max="12570" width="13.88671875" style="155" customWidth="1"/>
    <col min="12571" max="12571" width="17.88671875" style="155" customWidth="1"/>
    <col min="12572" max="12573" width="0" style="155" hidden="1" customWidth="1"/>
    <col min="12574" max="12703" width="4.88671875" style="155" customWidth="1"/>
    <col min="12704" max="12797" width="1.44140625" style="155"/>
    <col min="12798" max="12798" width="12.5546875" style="155" customWidth="1"/>
    <col min="12799" max="12799" width="32.44140625" style="155" customWidth="1"/>
    <col min="12800" max="12800" width="30.109375" style="155" customWidth="1"/>
    <col min="12801" max="12801" width="24.5546875" style="155" customWidth="1"/>
    <col min="12802" max="12802" width="12.88671875" style="155" customWidth="1"/>
    <col min="12803" max="12804" width="13.88671875" style="155" customWidth="1"/>
    <col min="12805" max="12806" width="15.6640625" style="155" customWidth="1"/>
    <col min="12807" max="12807" width="16.33203125" style="155" customWidth="1"/>
    <col min="12808" max="12808" width="0" style="155" hidden="1" customWidth="1"/>
    <col min="12809" max="12809" width="17.6640625" style="155" customWidth="1"/>
    <col min="12810" max="12811" width="14.109375" style="155" customWidth="1"/>
    <col min="12812" max="12812" width="14.5546875" style="155" customWidth="1"/>
    <col min="12813" max="12813" width="13.6640625" style="155" customWidth="1"/>
    <col min="12814" max="12820" width="11" style="155" customWidth="1"/>
    <col min="12821" max="12821" width="12.6640625" style="155" customWidth="1"/>
    <col min="12822" max="12822" width="18.88671875" style="155" customWidth="1"/>
    <col min="12823" max="12823" width="14.33203125" style="155" customWidth="1"/>
    <col min="12824" max="12824" width="14.88671875" style="155" customWidth="1"/>
    <col min="12825" max="12825" width="12.109375" style="155" customWidth="1"/>
    <col min="12826" max="12826" width="13.88671875" style="155" customWidth="1"/>
    <col min="12827" max="12827" width="17.88671875" style="155" customWidth="1"/>
    <col min="12828" max="12829" width="0" style="155" hidden="1" customWidth="1"/>
    <col min="12830" max="12959" width="4.88671875" style="155" customWidth="1"/>
    <col min="12960" max="13053" width="1.44140625" style="155"/>
    <col min="13054" max="13054" width="12.5546875" style="155" customWidth="1"/>
    <col min="13055" max="13055" width="32.44140625" style="155" customWidth="1"/>
    <col min="13056" max="13056" width="30.109375" style="155" customWidth="1"/>
    <col min="13057" max="13057" width="24.5546875" style="155" customWidth="1"/>
    <col min="13058" max="13058" width="12.88671875" style="155" customWidth="1"/>
    <col min="13059" max="13060" width="13.88671875" style="155" customWidth="1"/>
    <col min="13061" max="13062" width="15.6640625" style="155" customWidth="1"/>
    <col min="13063" max="13063" width="16.33203125" style="155" customWidth="1"/>
    <col min="13064" max="13064" width="0" style="155" hidden="1" customWidth="1"/>
    <col min="13065" max="13065" width="17.6640625" style="155" customWidth="1"/>
    <col min="13066" max="13067" width="14.109375" style="155" customWidth="1"/>
    <col min="13068" max="13068" width="14.5546875" style="155" customWidth="1"/>
    <col min="13069" max="13069" width="13.6640625" style="155" customWidth="1"/>
    <col min="13070" max="13076" width="11" style="155" customWidth="1"/>
    <col min="13077" max="13077" width="12.6640625" style="155" customWidth="1"/>
    <col min="13078" max="13078" width="18.88671875" style="155" customWidth="1"/>
    <col min="13079" max="13079" width="14.33203125" style="155" customWidth="1"/>
    <col min="13080" max="13080" width="14.88671875" style="155" customWidth="1"/>
    <col min="13081" max="13081" width="12.109375" style="155" customWidth="1"/>
    <col min="13082" max="13082" width="13.88671875" style="155" customWidth="1"/>
    <col min="13083" max="13083" width="17.88671875" style="155" customWidth="1"/>
    <col min="13084" max="13085" width="0" style="155" hidden="1" customWidth="1"/>
    <col min="13086" max="13215" width="4.88671875" style="155" customWidth="1"/>
    <col min="13216" max="13309" width="1.44140625" style="155"/>
    <col min="13310" max="13310" width="12.5546875" style="155" customWidth="1"/>
    <col min="13311" max="13311" width="32.44140625" style="155" customWidth="1"/>
    <col min="13312" max="13312" width="30.109375" style="155" customWidth="1"/>
    <col min="13313" max="13313" width="24.5546875" style="155" customWidth="1"/>
    <col min="13314" max="13314" width="12.88671875" style="155" customWidth="1"/>
    <col min="13315" max="13316" width="13.88671875" style="155" customWidth="1"/>
    <col min="13317" max="13318" width="15.6640625" style="155" customWidth="1"/>
    <col min="13319" max="13319" width="16.33203125" style="155" customWidth="1"/>
    <col min="13320" max="13320" width="0" style="155" hidden="1" customWidth="1"/>
    <col min="13321" max="13321" width="17.6640625" style="155" customWidth="1"/>
    <col min="13322" max="13323" width="14.109375" style="155" customWidth="1"/>
    <col min="13324" max="13324" width="14.5546875" style="155" customWidth="1"/>
    <col min="13325" max="13325" width="13.6640625" style="155" customWidth="1"/>
    <col min="13326" max="13332" width="11" style="155" customWidth="1"/>
    <col min="13333" max="13333" width="12.6640625" style="155" customWidth="1"/>
    <col min="13334" max="13334" width="18.88671875" style="155" customWidth="1"/>
    <col min="13335" max="13335" width="14.33203125" style="155" customWidth="1"/>
    <col min="13336" max="13336" width="14.88671875" style="155" customWidth="1"/>
    <col min="13337" max="13337" width="12.109375" style="155" customWidth="1"/>
    <col min="13338" max="13338" width="13.88671875" style="155" customWidth="1"/>
    <col min="13339" max="13339" width="17.88671875" style="155" customWidth="1"/>
    <col min="13340" max="13341" width="0" style="155" hidden="1" customWidth="1"/>
    <col min="13342" max="13471" width="4.88671875" style="155" customWidth="1"/>
    <col min="13472" max="13565" width="1.44140625" style="155"/>
    <col min="13566" max="13566" width="12.5546875" style="155" customWidth="1"/>
    <col min="13567" max="13567" width="32.44140625" style="155" customWidth="1"/>
    <col min="13568" max="13568" width="30.109375" style="155" customWidth="1"/>
    <col min="13569" max="13569" width="24.5546875" style="155" customWidth="1"/>
    <col min="13570" max="13570" width="12.88671875" style="155" customWidth="1"/>
    <col min="13571" max="13572" width="13.88671875" style="155" customWidth="1"/>
    <col min="13573" max="13574" width="15.6640625" style="155" customWidth="1"/>
    <col min="13575" max="13575" width="16.33203125" style="155" customWidth="1"/>
    <col min="13576" max="13576" width="0" style="155" hidden="1" customWidth="1"/>
    <col min="13577" max="13577" width="17.6640625" style="155" customWidth="1"/>
    <col min="13578" max="13579" width="14.109375" style="155" customWidth="1"/>
    <col min="13580" max="13580" width="14.5546875" style="155" customWidth="1"/>
    <col min="13581" max="13581" width="13.6640625" style="155" customWidth="1"/>
    <col min="13582" max="13588" width="11" style="155" customWidth="1"/>
    <col min="13589" max="13589" width="12.6640625" style="155" customWidth="1"/>
    <col min="13590" max="13590" width="18.88671875" style="155" customWidth="1"/>
    <col min="13591" max="13591" width="14.33203125" style="155" customWidth="1"/>
    <col min="13592" max="13592" width="14.88671875" style="155" customWidth="1"/>
    <col min="13593" max="13593" width="12.109375" style="155" customWidth="1"/>
    <col min="13594" max="13594" width="13.88671875" style="155" customWidth="1"/>
    <col min="13595" max="13595" width="17.88671875" style="155" customWidth="1"/>
    <col min="13596" max="13597" width="0" style="155" hidden="1" customWidth="1"/>
    <col min="13598" max="13727" width="4.88671875" style="155" customWidth="1"/>
    <col min="13728" max="13821" width="1.44140625" style="155"/>
    <col min="13822" max="13822" width="12.5546875" style="155" customWidth="1"/>
    <col min="13823" max="13823" width="32.44140625" style="155" customWidth="1"/>
    <col min="13824" max="13824" width="30.109375" style="155" customWidth="1"/>
    <col min="13825" max="13825" width="24.5546875" style="155" customWidth="1"/>
    <col min="13826" max="13826" width="12.88671875" style="155" customWidth="1"/>
    <col min="13827" max="13828" width="13.88671875" style="155" customWidth="1"/>
    <col min="13829" max="13830" width="15.6640625" style="155" customWidth="1"/>
    <col min="13831" max="13831" width="16.33203125" style="155" customWidth="1"/>
    <col min="13832" max="13832" width="0" style="155" hidden="1" customWidth="1"/>
    <col min="13833" max="13833" width="17.6640625" style="155" customWidth="1"/>
    <col min="13834" max="13835" width="14.109375" style="155" customWidth="1"/>
    <col min="13836" max="13836" width="14.5546875" style="155" customWidth="1"/>
    <col min="13837" max="13837" width="13.6640625" style="155" customWidth="1"/>
    <col min="13838" max="13844" width="11" style="155" customWidth="1"/>
    <col min="13845" max="13845" width="12.6640625" style="155" customWidth="1"/>
    <col min="13846" max="13846" width="18.88671875" style="155" customWidth="1"/>
    <col min="13847" max="13847" width="14.33203125" style="155" customWidth="1"/>
    <col min="13848" max="13848" width="14.88671875" style="155" customWidth="1"/>
    <col min="13849" max="13849" width="12.109375" style="155" customWidth="1"/>
    <col min="13850" max="13850" width="13.88671875" style="155" customWidth="1"/>
    <col min="13851" max="13851" width="17.88671875" style="155" customWidth="1"/>
    <col min="13852" max="13853" width="0" style="155" hidden="1" customWidth="1"/>
    <col min="13854" max="13983" width="4.88671875" style="155" customWidth="1"/>
    <col min="13984" max="14077" width="1.44140625" style="155"/>
    <col min="14078" max="14078" width="12.5546875" style="155" customWidth="1"/>
    <col min="14079" max="14079" width="32.44140625" style="155" customWidth="1"/>
    <col min="14080" max="14080" width="30.109375" style="155" customWidth="1"/>
    <col min="14081" max="14081" width="24.5546875" style="155" customWidth="1"/>
    <col min="14082" max="14082" width="12.88671875" style="155" customWidth="1"/>
    <col min="14083" max="14084" width="13.88671875" style="155" customWidth="1"/>
    <col min="14085" max="14086" width="15.6640625" style="155" customWidth="1"/>
    <col min="14087" max="14087" width="16.33203125" style="155" customWidth="1"/>
    <col min="14088" max="14088" width="0" style="155" hidden="1" customWidth="1"/>
    <col min="14089" max="14089" width="17.6640625" style="155" customWidth="1"/>
    <col min="14090" max="14091" width="14.109375" style="155" customWidth="1"/>
    <col min="14092" max="14092" width="14.5546875" style="155" customWidth="1"/>
    <col min="14093" max="14093" width="13.6640625" style="155" customWidth="1"/>
    <col min="14094" max="14100" width="11" style="155" customWidth="1"/>
    <col min="14101" max="14101" width="12.6640625" style="155" customWidth="1"/>
    <col min="14102" max="14102" width="18.88671875" style="155" customWidth="1"/>
    <col min="14103" max="14103" width="14.33203125" style="155" customWidth="1"/>
    <col min="14104" max="14104" width="14.88671875" style="155" customWidth="1"/>
    <col min="14105" max="14105" width="12.109375" style="155" customWidth="1"/>
    <col min="14106" max="14106" width="13.88671875" style="155" customWidth="1"/>
    <col min="14107" max="14107" width="17.88671875" style="155" customWidth="1"/>
    <col min="14108" max="14109" width="0" style="155" hidden="1" customWidth="1"/>
    <col min="14110" max="14239" width="4.88671875" style="155" customWidth="1"/>
    <col min="14240" max="14333" width="1.44140625" style="155"/>
    <col min="14334" max="14334" width="12.5546875" style="155" customWidth="1"/>
    <col min="14335" max="14335" width="32.44140625" style="155" customWidth="1"/>
    <col min="14336" max="14336" width="30.109375" style="155" customWidth="1"/>
    <col min="14337" max="14337" width="24.5546875" style="155" customWidth="1"/>
    <col min="14338" max="14338" width="12.88671875" style="155" customWidth="1"/>
    <col min="14339" max="14340" width="13.88671875" style="155" customWidth="1"/>
    <col min="14341" max="14342" width="15.6640625" style="155" customWidth="1"/>
    <col min="14343" max="14343" width="16.33203125" style="155" customWidth="1"/>
    <col min="14344" max="14344" width="0" style="155" hidden="1" customWidth="1"/>
    <col min="14345" max="14345" width="17.6640625" style="155" customWidth="1"/>
    <col min="14346" max="14347" width="14.109375" style="155" customWidth="1"/>
    <col min="14348" max="14348" width="14.5546875" style="155" customWidth="1"/>
    <col min="14349" max="14349" width="13.6640625" style="155" customWidth="1"/>
    <col min="14350" max="14356" width="11" style="155" customWidth="1"/>
    <col min="14357" max="14357" width="12.6640625" style="155" customWidth="1"/>
    <col min="14358" max="14358" width="18.88671875" style="155" customWidth="1"/>
    <col min="14359" max="14359" width="14.33203125" style="155" customWidth="1"/>
    <col min="14360" max="14360" width="14.88671875" style="155" customWidth="1"/>
    <col min="14361" max="14361" width="12.109375" style="155" customWidth="1"/>
    <col min="14362" max="14362" width="13.88671875" style="155" customWidth="1"/>
    <col min="14363" max="14363" width="17.88671875" style="155" customWidth="1"/>
    <col min="14364" max="14365" width="0" style="155" hidden="1" customWidth="1"/>
    <col min="14366" max="14495" width="4.88671875" style="155" customWidth="1"/>
    <col min="14496" max="14589" width="1.44140625" style="155"/>
    <col min="14590" max="14590" width="12.5546875" style="155" customWidth="1"/>
    <col min="14591" max="14591" width="32.44140625" style="155" customWidth="1"/>
    <col min="14592" max="14592" width="30.109375" style="155" customWidth="1"/>
    <col min="14593" max="14593" width="24.5546875" style="155" customWidth="1"/>
    <col min="14594" max="14594" width="12.88671875" style="155" customWidth="1"/>
    <col min="14595" max="14596" width="13.88671875" style="155" customWidth="1"/>
    <col min="14597" max="14598" width="15.6640625" style="155" customWidth="1"/>
    <col min="14599" max="14599" width="16.33203125" style="155" customWidth="1"/>
    <col min="14600" max="14600" width="0" style="155" hidden="1" customWidth="1"/>
    <col min="14601" max="14601" width="17.6640625" style="155" customWidth="1"/>
    <col min="14602" max="14603" width="14.109375" style="155" customWidth="1"/>
    <col min="14604" max="14604" width="14.5546875" style="155" customWidth="1"/>
    <col min="14605" max="14605" width="13.6640625" style="155" customWidth="1"/>
    <col min="14606" max="14612" width="11" style="155" customWidth="1"/>
    <col min="14613" max="14613" width="12.6640625" style="155" customWidth="1"/>
    <col min="14614" max="14614" width="18.88671875" style="155" customWidth="1"/>
    <col min="14615" max="14615" width="14.33203125" style="155" customWidth="1"/>
    <col min="14616" max="14616" width="14.88671875" style="155" customWidth="1"/>
    <col min="14617" max="14617" width="12.109375" style="155" customWidth="1"/>
    <col min="14618" max="14618" width="13.88671875" style="155" customWidth="1"/>
    <col min="14619" max="14619" width="17.88671875" style="155" customWidth="1"/>
    <col min="14620" max="14621" width="0" style="155" hidden="1" customWidth="1"/>
    <col min="14622" max="14751" width="4.88671875" style="155" customWidth="1"/>
    <col min="14752" max="14845" width="1.44140625" style="155"/>
    <col min="14846" max="14846" width="12.5546875" style="155" customWidth="1"/>
    <col min="14847" max="14847" width="32.44140625" style="155" customWidth="1"/>
    <col min="14848" max="14848" width="30.109375" style="155" customWidth="1"/>
    <col min="14849" max="14849" width="24.5546875" style="155" customWidth="1"/>
    <col min="14850" max="14850" width="12.88671875" style="155" customWidth="1"/>
    <col min="14851" max="14852" width="13.88671875" style="155" customWidth="1"/>
    <col min="14853" max="14854" width="15.6640625" style="155" customWidth="1"/>
    <col min="14855" max="14855" width="16.33203125" style="155" customWidth="1"/>
    <col min="14856" max="14856" width="0" style="155" hidden="1" customWidth="1"/>
    <col min="14857" max="14857" width="17.6640625" style="155" customWidth="1"/>
    <col min="14858" max="14859" width="14.109375" style="155" customWidth="1"/>
    <col min="14860" max="14860" width="14.5546875" style="155" customWidth="1"/>
    <col min="14861" max="14861" width="13.6640625" style="155" customWidth="1"/>
    <col min="14862" max="14868" width="11" style="155" customWidth="1"/>
    <col min="14869" max="14869" width="12.6640625" style="155" customWidth="1"/>
    <col min="14870" max="14870" width="18.88671875" style="155" customWidth="1"/>
    <col min="14871" max="14871" width="14.33203125" style="155" customWidth="1"/>
    <col min="14872" max="14872" width="14.88671875" style="155" customWidth="1"/>
    <col min="14873" max="14873" width="12.109375" style="155" customWidth="1"/>
    <col min="14874" max="14874" width="13.88671875" style="155" customWidth="1"/>
    <col min="14875" max="14875" width="17.88671875" style="155" customWidth="1"/>
    <col min="14876" max="14877" width="0" style="155" hidden="1" customWidth="1"/>
    <col min="14878" max="15007" width="4.88671875" style="155" customWidth="1"/>
    <col min="15008" max="15101" width="1.44140625" style="155"/>
    <col min="15102" max="15102" width="12.5546875" style="155" customWidth="1"/>
    <col min="15103" max="15103" width="32.44140625" style="155" customWidth="1"/>
    <col min="15104" max="15104" width="30.109375" style="155" customWidth="1"/>
    <col min="15105" max="15105" width="24.5546875" style="155" customWidth="1"/>
    <col min="15106" max="15106" width="12.88671875" style="155" customWidth="1"/>
    <col min="15107" max="15108" width="13.88671875" style="155" customWidth="1"/>
    <col min="15109" max="15110" width="15.6640625" style="155" customWidth="1"/>
    <col min="15111" max="15111" width="16.33203125" style="155" customWidth="1"/>
    <col min="15112" max="15112" width="0" style="155" hidden="1" customWidth="1"/>
    <col min="15113" max="15113" width="17.6640625" style="155" customWidth="1"/>
    <col min="15114" max="15115" width="14.109375" style="155" customWidth="1"/>
    <col min="15116" max="15116" width="14.5546875" style="155" customWidth="1"/>
    <col min="15117" max="15117" width="13.6640625" style="155" customWidth="1"/>
    <col min="15118" max="15124" width="11" style="155" customWidth="1"/>
    <col min="15125" max="15125" width="12.6640625" style="155" customWidth="1"/>
    <col min="15126" max="15126" width="18.88671875" style="155" customWidth="1"/>
    <col min="15127" max="15127" width="14.33203125" style="155" customWidth="1"/>
    <col min="15128" max="15128" width="14.88671875" style="155" customWidth="1"/>
    <col min="15129" max="15129" width="12.109375" style="155" customWidth="1"/>
    <col min="15130" max="15130" width="13.88671875" style="155" customWidth="1"/>
    <col min="15131" max="15131" width="17.88671875" style="155" customWidth="1"/>
    <col min="15132" max="15133" width="0" style="155" hidden="1" customWidth="1"/>
    <col min="15134" max="15263" width="4.88671875" style="155" customWidth="1"/>
    <col min="15264" max="15357" width="1.44140625" style="155"/>
    <col min="15358" max="15358" width="12.5546875" style="155" customWidth="1"/>
    <col min="15359" max="15359" width="32.44140625" style="155" customWidth="1"/>
    <col min="15360" max="15360" width="30.109375" style="155" customWidth="1"/>
    <col min="15361" max="15361" width="24.5546875" style="155" customWidth="1"/>
    <col min="15362" max="15362" width="12.88671875" style="155" customWidth="1"/>
    <col min="15363" max="15364" width="13.88671875" style="155" customWidth="1"/>
    <col min="15365" max="15366" width="15.6640625" style="155" customWidth="1"/>
    <col min="15367" max="15367" width="16.33203125" style="155" customWidth="1"/>
    <col min="15368" max="15368" width="0" style="155" hidden="1" customWidth="1"/>
    <col min="15369" max="15369" width="17.6640625" style="155" customWidth="1"/>
    <col min="15370" max="15371" width="14.109375" style="155" customWidth="1"/>
    <col min="15372" max="15372" width="14.5546875" style="155" customWidth="1"/>
    <col min="15373" max="15373" width="13.6640625" style="155" customWidth="1"/>
    <col min="15374" max="15380" width="11" style="155" customWidth="1"/>
    <col min="15381" max="15381" width="12.6640625" style="155" customWidth="1"/>
    <col min="15382" max="15382" width="18.88671875" style="155" customWidth="1"/>
    <col min="15383" max="15383" width="14.33203125" style="155" customWidth="1"/>
    <col min="15384" max="15384" width="14.88671875" style="155" customWidth="1"/>
    <col min="15385" max="15385" width="12.109375" style="155" customWidth="1"/>
    <col min="15386" max="15386" width="13.88671875" style="155" customWidth="1"/>
    <col min="15387" max="15387" width="17.88671875" style="155" customWidth="1"/>
    <col min="15388" max="15389" width="0" style="155" hidden="1" customWidth="1"/>
    <col min="15390" max="15519" width="4.88671875" style="155" customWidth="1"/>
    <col min="15520" max="15613" width="1.44140625" style="155"/>
    <col min="15614" max="15614" width="12.5546875" style="155" customWidth="1"/>
    <col min="15615" max="15615" width="32.44140625" style="155" customWidth="1"/>
    <col min="15616" max="15616" width="30.109375" style="155" customWidth="1"/>
    <col min="15617" max="15617" width="24.5546875" style="155" customWidth="1"/>
    <col min="15618" max="15618" width="12.88671875" style="155" customWidth="1"/>
    <col min="15619" max="15620" width="13.88671875" style="155" customWidth="1"/>
    <col min="15621" max="15622" width="15.6640625" style="155" customWidth="1"/>
    <col min="15623" max="15623" width="16.33203125" style="155" customWidth="1"/>
    <col min="15624" max="15624" width="0" style="155" hidden="1" customWidth="1"/>
    <col min="15625" max="15625" width="17.6640625" style="155" customWidth="1"/>
    <col min="15626" max="15627" width="14.109375" style="155" customWidth="1"/>
    <col min="15628" max="15628" width="14.5546875" style="155" customWidth="1"/>
    <col min="15629" max="15629" width="13.6640625" style="155" customWidth="1"/>
    <col min="15630" max="15636" width="11" style="155" customWidth="1"/>
    <col min="15637" max="15637" width="12.6640625" style="155" customWidth="1"/>
    <col min="15638" max="15638" width="18.88671875" style="155" customWidth="1"/>
    <col min="15639" max="15639" width="14.33203125" style="155" customWidth="1"/>
    <col min="15640" max="15640" width="14.88671875" style="155" customWidth="1"/>
    <col min="15641" max="15641" width="12.109375" style="155" customWidth="1"/>
    <col min="15642" max="15642" width="13.88671875" style="155" customWidth="1"/>
    <col min="15643" max="15643" width="17.88671875" style="155" customWidth="1"/>
    <col min="15644" max="15645" width="0" style="155" hidden="1" customWidth="1"/>
    <col min="15646" max="15775" width="4.88671875" style="155" customWidth="1"/>
    <col min="15776" max="15869" width="1.44140625" style="155"/>
    <col min="15870" max="15870" width="12.5546875" style="155" customWidth="1"/>
    <col min="15871" max="15871" width="32.44140625" style="155" customWidth="1"/>
    <col min="15872" max="15872" width="30.109375" style="155" customWidth="1"/>
    <col min="15873" max="15873" width="24.5546875" style="155" customWidth="1"/>
    <col min="15874" max="15874" width="12.88671875" style="155" customWidth="1"/>
    <col min="15875" max="15876" width="13.88671875" style="155" customWidth="1"/>
    <col min="15877" max="15878" width="15.6640625" style="155" customWidth="1"/>
    <col min="15879" max="15879" width="16.33203125" style="155" customWidth="1"/>
    <col min="15880" max="15880" width="0" style="155" hidden="1" customWidth="1"/>
    <col min="15881" max="15881" width="17.6640625" style="155" customWidth="1"/>
    <col min="15882" max="15883" width="14.109375" style="155" customWidth="1"/>
    <col min="15884" max="15884" width="14.5546875" style="155" customWidth="1"/>
    <col min="15885" max="15885" width="13.6640625" style="155" customWidth="1"/>
    <col min="15886" max="15892" width="11" style="155" customWidth="1"/>
    <col min="15893" max="15893" width="12.6640625" style="155" customWidth="1"/>
    <col min="15894" max="15894" width="18.88671875" style="155" customWidth="1"/>
    <col min="15895" max="15895" width="14.33203125" style="155" customWidth="1"/>
    <col min="15896" max="15896" width="14.88671875" style="155" customWidth="1"/>
    <col min="15897" max="15897" width="12.109375" style="155" customWidth="1"/>
    <col min="15898" max="15898" width="13.88671875" style="155" customWidth="1"/>
    <col min="15899" max="15899" width="17.88671875" style="155" customWidth="1"/>
    <col min="15900" max="15901" width="0" style="155" hidden="1" customWidth="1"/>
    <col min="15902" max="16031" width="4.88671875" style="155" customWidth="1"/>
    <col min="16032" max="16125" width="1.44140625" style="155"/>
    <col min="16126" max="16126" width="12.5546875" style="155" customWidth="1"/>
    <col min="16127" max="16127" width="32.44140625" style="155" customWidth="1"/>
    <col min="16128" max="16128" width="30.109375" style="155" customWidth="1"/>
    <col min="16129" max="16129" width="24.5546875" style="155" customWidth="1"/>
    <col min="16130" max="16130" width="12.88671875" style="155" customWidth="1"/>
    <col min="16131" max="16132" width="13.88671875" style="155" customWidth="1"/>
    <col min="16133" max="16134" width="15.6640625" style="155" customWidth="1"/>
    <col min="16135" max="16135" width="16.33203125" style="155" customWidth="1"/>
    <col min="16136" max="16136" width="0" style="155" hidden="1" customWidth="1"/>
    <col min="16137" max="16137" width="17.6640625" style="155" customWidth="1"/>
    <col min="16138" max="16139" width="14.109375" style="155" customWidth="1"/>
    <col min="16140" max="16140" width="14.5546875" style="155" customWidth="1"/>
    <col min="16141" max="16141" width="13.6640625" style="155" customWidth="1"/>
    <col min="16142" max="16148" width="11" style="155" customWidth="1"/>
    <col min="16149" max="16149" width="12.6640625" style="155" customWidth="1"/>
    <col min="16150" max="16150" width="18.88671875" style="155" customWidth="1"/>
    <col min="16151" max="16151" width="14.33203125" style="155" customWidth="1"/>
    <col min="16152" max="16152" width="14.88671875" style="155" customWidth="1"/>
    <col min="16153" max="16153" width="12.109375" style="155" customWidth="1"/>
    <col min="16154" max="16154" width="13.88671875" style="155" customWidth="1"/>
    <col min="16155" max="16155" width="17.88671875" style="155" customWidth="1"/>
    <col min="16156" max="16157" width="0" style="155" hidden="1" customWidth="1"/>
    <col min="16158" max="16287" width="4.88671875" style="155" customWidth="1"/>
    <col min="16288" max="16384" width="1.44140625" style="155"/>
  </cols>
  <sheetData>
    <row r="1" spans="1:29" ht="27" customHeight="1" x14ac:dyDescent="0.25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29" x14ac:dyDescent="0.25">
      <c r="A2" s="279" t="s">
        <v>487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</row>
    <row r="3" spans="1:29" x14ac:dyDescent="0.25">
      <c r="A3" s="280" t="s">
        <v>526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</row>
    <row r="4" spans="1:29" x14ac:dyDescent="0.25">
      <c r="A4" s="281" t="s">
        <v>272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</row>
    <row r="6" spans="1:29" s="156" customFormat="1" ht="31.5" customHeight="1" x14ac:dyDescent="0.25">
      <c r="A6" s="282" t="s">
        <v>273</v>
      </c>
      <c r="B6" s="282"/>
      <c r="C6" s="282"/>
      <c r="D6" s="282"/>
      <c r="E6" s="282"/>
      <c r="F6" s="282"/>
      <c r="G6" s="282"/>
      <c r="H6" s="282"/>
      <c r="I6" s="282"/>
      <c r="J6" s="274" t="s">
        <v>274</v>
      </c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 t="s">
        <v>275</v>
      </c>
      <c r="X6" s="274" t="s">
        <v>276</v>
      </c>
      <c r="Y6" s="274"/>
      <c r="Z6" s="274"/>
      <c r="AA6" s="274" t="s">
        <v>277</v>
      </c>
    </row>
    <row r="7" spans="1:29" s="156" customFormat="1" ht="71.25" customHeight="1" x14ac:dyDescent="0.25">
      <c r="A7" s="282" t="s">
        <v>278</v>
      </c>
      <c r="B7" s="274" t="s">
        <v>279</v>
      </c>
      <c r="C7" s="274" t="s">
        <v>280</v>
      </c>
      <c r="D7" s="274" t="s">
        <v>281</v>
      </c>
      <c r="E7" s="274" t="s">
        <v>282</v>
      </c>
      <c r="F7" s="275" t="s">
        <v>283</v>
      </c>
      <c r="G7" s="275" t="s">
        <v>284</v>
      </c>
      <c r="H7" s="274" t="s">
        <v>285</v>
      </c>
      <c r="I7" s="274" t="s">
        <v>286</v>
      </c>
      <c r="J7" s="274" t="s">
        <v>287</v>
      </c>
      <c r="K7" s="274" t="s">
        <v>288</v>
      </c>
      <c r="L7" s="274" t="s">
        <v>289</v>
      </c>
      <c r="M7" s="274" t="s">
        <v>290</v>
      </c>
      <c r="N7" s="274"/>
      <c r="O7" s="274"/>
      <c r="P7" s="274"/>
      <c r="Q7" s="274"/>
      <c r="R7" s="274"/>
      <c r="S7" s="274"/>
      <c r="T7" s="274"/>
      <c r="U7" s="274"/>
      <c r="V7" s="274" t="s">
        <v>291</v>
      </c>
      <c r="W7" s="274"/>
      <c r="X7" s="274" t="s">
        <v>292</v>
      </c>
      <c r="Y7" s="274" t="s">
        <v>293</v>
      </c>
      <c r="Z7" s="274" t="s">
        <v>294</v>
      </c>
      <c r="AA7" s="274"/>
    </row>
    <row r="8" spans="1:29" s="156" customFormat="1" ht="71.25" customHeight="1" x14ac:dyDescent="0.25">
      <c r="A8" s="282"/>
      <c r="B8" s="274"/>
      <c r="C8" s="274"/>
      <c r="D8" s="274"/>
      <c r="E8" s="274"/>
      <c r="F8" s="276"/>
      <c r="G8" s="276"/>
      <c r="H8" s="274"/>
      <c r="I8" s="274"/>
      <c r="J8" s="274"/>
      <c r="K8" s="274"/>
      <c r="L8" s="274"/>
      <c r="M8" s="274" t="s">
        <v>50</v>
      </c>
      <c r="N8" s="274" t="s">
        <v>295</v>
      </c>
      <c r="O8" s="274"/>
      <c r="P8" s="274"/>
      <c r="Q8" s="274" t="s">
        <v>296</v>
      </c>
      <c r="R8" s="274"/>
      <c r="S8" s="274"/>
      <c r="T8" s="274"/>
      <c r="U8" s="274" t="s">
        <v>297</v>
      </c>
      <c r="V8" s="274"/>
      <c r="W8" s="274"/>
      <c r="X8" s="274"/>
      <c r="Y8" s="274"/>
      <c r="Z8" s="274"/>
      <c r="AA8" s="274"/>
    </row>
    <row r="9" spans="1:29" s="156" customFormat="1" ht="60" customHeight="1" x14ac:dyDescent="0.25">
      <c r="A9" s="282"/>
      <c r="B9" s="274"/>
      <c r="C9" s="274"/>
      <c r="D9" s="274"/>
      <c r="E9" s="274"/>
      <c r="F9" s="277"/>
      <c r="G9" s="277"/>
      <c r="H9" s="274"/>
      <c r="I9" s="274"/>
      <c r="J9" s="274"/>
      <c r="K9" s="274"/>
      <c r="L9" s="274"/>
      <c r="M9" s="274"/>
      <c r="N9" s="157" t="s">
        <v>298</v>
      </c>
      <c r="O9" s="157" t="s">
        <v>299</v>
      </c>
      <c r="P9" s="157" t="s">
        <v>300</v>
      </c>
      <c r="Q9" s="157" t="s">
        <v>301</v>
      </c>
      <c r="R9" s="157" t="s">
        <v>302</v>
      </c>
      <c r="S9" s="157" t="s">
        <v>303</v>
      </c>
      <c r="T9" s="157" t="s">
        <v>304</v>
      </c>
      <c r="U9" s="274"/>
      <c r="V9" s="274"/>
      <c r="W9" s="274"/>
      <c r="X9" s="274"/>
      <c r="Y9" s="274"/>
      <c r="Z9" s="274"/>
      <c r="AA9" s="274"/>
    </row>
    <row r="10" spans="1:29" s="156" customFormat="1" ht="12.75" x14ac:dyDescent="0.2">
      <c r="A10" s="158">
        <v>1</v>
      </c>
      <c r="B10" s="157" t="s">
        <v>305</v>
      </c>
      <c r="C10" s="157" t="s">
        <v>306</v>
      </c>
      <c r="D10" s="157" t="s">
        <v>307</v>
      </c>
      <c r="E10" s="157" t="s">
        <v>308</v>
      </c>
      <c r="F10" s="266" t="s">
        <v>309</v>
      </c>
      <c r="G10" s="267"/>
      <c r="H10" s="157" t="s">
        <v>310</v>
      </c>
      <c r="I10" s="157" t="s">
        <v>311</v>
      </c>
      <c r="J10" s="157" t="s">
        <v>312</v>
      </c>
      <c r="K10" s="157" t="s">
        <v>313</v>
      </c>
      <c r="L10" s="157" t="s">
        <v>314</v>
      </c>
      <c r="M10" s="157" t="s">
        <v>315</v>
      </c>
      <c r="N10" s="157" t="s">
        <v>316</v>
      </c>
      <c r="O10" s="157" t="s">
        <v>317</v>
      </c>
      <c r="P10" s="157" t="s">
        <v>318</v>
      </c>
      <c r="Q10" s="157" t="s">
        <v>319</v>
      </c>
      <c r="R10" s="157" t="s">
        <v>320</v>
      </c>
      <c r="S10" s="157" t="s">
        <v>321</v>
      </c>
      <c r="T10" s="157" t="s">
        <v>322</v>
      </c>
      <c r="U10" s="157" t="s">
        <v>323</v>
      </c>
      <c r="V10" s="157" t="s">
        <v>324</v>
      </c>
      <c r="W10" s="157" t="s">
        <v>325</v>
      </c>
      <c r="X10" s="157" t="s">
        <v>326</v>
      </c>
      <c r="Y10" s="157" t="s">
        <v>327</v>
      </c>
      <c r="Z10" s="157" t="s">
        <v>328</v>
      </c>
      <c r="AA10" s="157" t="s">
        <v>329</v>
      </c>
    </row>
    <row r="11" spans="1:29" s="222" customFormat="1" ht="68.25" customHeight="1" x14ac:dyDescent="0.25">
      <c r="A11" s="225">
        <v>1</v>
      </c>
      <c r="B11" s="225" t="s">
        <v>394</v>
      </c>
      <c r="C11" s="225" t="s">
        <v>82</v>
      </c>
      <c r="D11" s="225" t="s">
        <v>395</v>
      </c>
      <c r="E11" s="225" t="s">
        <v>330</v>
      </c>
      <c r="F11" s="225" t="s">
        <v>396</v>
      </c>
      <c r="G11" s="225" t="s">
        <v>397</v>
      </c>
      <c r="H11" s="225" t="s">
        <v>331</v>
      </c>
      <c r="I11" s="225">
        <v>0.71599999999999997</v>
      </c>
      <c r="J11" s="225" t="s">
        <v>405</v>
      </c>
      <c r="K11" s="225">
        <f>342*0.716</f>
        <v>244.87199999999999</v>
      </c>
      <c r="L11" s="225" t="s">
        <v>406</v>
      </c>
      <c r="M11" s="160">
        <f t="shared" ref="M11:M46" si="0">N11+O11+P11+U11</f>
        <v>342</v>
      </c>
      <c r="N11" s="225">
        <v>0</v>
      </c>
      <c r="O11" s="225">
        <v>6</v>
      </c>
      <c r="P11" s="225">
        <v>336</v>
      </c>
      <c r="Q11" s="225">
        <v>0</v>
      </c>
      <c r="R11" s="225">
        <v>0</v>
      </c>
      <c r="S11" s="225">
        <v>0</v>
      </c>
      <c r="T11" s="225">
        <v>342</v>
      </c>
      <c r="U11" s="225">
        <v>0</v>
      </c>
      <c r="V11" s="225">
        <v>2998</v>
      </c>
      <c r="W11" s="225"/>
      <c r="X11" s="225" t="s">
        <v>410</v>
      </c>
      <c r="Y11" s="225" t="s">
        <v>411</v>
      </c>
      <c r="Z11" s="225" t="s">
        <v>333</v>
      </c>
      <c r="AA11" s="225">
        <v>1</v>
      </c>
      <c r="AB11" s="221">
        <f>(IF(AND(H11=$H$51,AA11=1),M11*I11,0))</f>
        <v>244.87199999999999</v>
      </c>
      <c r="AC11" s="221">
        <f t="shared" ref="AC11:AC46" si="1">IF(H11=$H$49,M11*I11,0)</f>
        <v>0</v>
      </c>
    </row>
    <row r="12" spans="1:29" s="222" customFormat="1" ht="61.5" customHeight="1" x14ac:dyDescent="0.25">
      <c r="A12" s="225">
        <v>2</v>
      </c>
      <c r="B12" s="225" t="s">
        <v>398</v>
      </c>
      <c r="C12" s="225" t="s">
        <v>82</v>
      </c>
      <c r="D12" s="225" t="s">
        <v>399</v>
      </c>
      <c r="E12" s="225" t="s">
        <v>330</v>
      </c>
      <c r="F12" s="225" t="s">
        <v>400</v>
      </c>
      <c r="G12" s="225" t="s">
        <v>401</v>
      </c>
      <c r="H12" s="225" t="s">
        <v>331</v>
      </c>
      <c r="I12" s="225">
        <v>5.92</v>
      </c>
      <c r="J12" s="225" t="s">
        <v>407</v>
      </c>
      <c r="K12" s="225">
        <v>0</v>
      </c>
      <c r="L12" s="225">
        <v>0</v>
      </c>
      <c r="M12" s="160">
        <f t="shared" si="0"/>
        <v>121</v>
      </c>
      <c r="N12" s="225">
        <v>0</v>
      </c>
      <c r="O12" s="225">
        <v>0</v>
      </c>
      <c r="P12" s="225">
        <v>121</v>
      </c>
      <c r="Q12" s="225">
        <v>0</v>
      </c>
      <c r="R12" s="225">
        <v>0</v>
      </c>
      <c r="S12" s="225">
        <v>0</v>
      </c>
      <c r="T12" s="225">
        <v>121</v>
      </c>
      <c r="U12" s="225">
        <v>0</v>
      </c>
      <c r="V12" s="225">
        <v>420</v>
      </c>
      <c r="W12" s="225"/>
      <c r="X12" s="225" t="s">
        <v>412</v>
      </c>
      <c r="Y12" s="225" t="s">
        <v>411</v>
      </c>
      <c r="Z12" s="225" t="s">
        <v>333</v>
      </c>
      <c r="AA12" s="225">
        <v>1</v>
      </c>
      <c r="AB12" s="221">
        <f t="shared" ref="AB12:AB46" si="2">(IF(AND(H12=$H$51,AA12=1),M12*I12,0))</f>
        <v>716.31999999999994</v>
      </c>
      <c r="AC12" s="221">
        <f t="shared" si="1"/>
        <v>0</v>
      </c>
    </row>
    <row r="13" spans="1:29" s="222" customFormat="1" ht="49.5" customHeight="1" x14ac:dyDescent="0.25">
      <c r="A13" s="225">
        <v>3</v>
      </c>
      <c r="B13" s="225" t="s">
        <v>394</v>
      </c>
      <c r="C13" s="225" t="s">
        <v>82</v>
      </c>
      <c r="D13" s="225" t="s">
        <v>402</v>
      </c>
      <c r="E13" s="225" t="s">
        <v>330</v>
      </c>
      <c r="F13" s="225" t="s">
        <v>403</v>
      </c>
      <c r="G13" s="225" t="s">
        <v>404</v>
      </c>
      <c r="H13" s="225" t="s">
        <v>331</v>
      </c>
      <c r="I13" s="225">
        <v>3.1659999999999999</v>
      </c>
      <c r="J13" s="225" t="s">
        <v>408</v>
      </c>
      <c r="K13" s="225"/>
      <c r="L13" s="225" t="s">
        <v>409</v>
      </c>
      <c r="M13" s="160">
        <f t="shared" si="0"/>
        <v>726</v>
      </c>
      <c r="N13" s="225">
        <v>0</v>
      </c>
      <c r="O13" s="225">
        <v>4</v>
      </c>
      <c r="P13" s="225">
        <v>722</v>
      </c>
      <c r="Q13" s="225">
        <v>0</v>
      </c>
      <c r="R13" s="225">
        <v>0</v>
      </c>
      <c r="S13" s="225">
        <v>0</v>
      </c>
      <c r="T13" s="225">
        <v>726</v>
      </c>
      <c r="U13" s="225">
        <v>0</v>
      </c>
      <c r="V13" s="225">
        <v>1273.46</v>
      </c>
      <c r="W13" s="225"/>
      <c r="X13" s="225" t="s">
        <v>413</v>
      </c>
      <c r="Y13" s="225" t="s">
        <v>411</v>
      </c>
      <c r="Z13" s="225" t="s">
        <v>333</v>
      </c>
      <c r="AA13" s="225">
        <v>1</v>
      </c>
      <c r="AB13" s="221">
        <f>(IF(AND(H13=$H$51,AA13=1),M13*I13,0))</f>
        <v>2298.5160000000001</v>
      </c>
      <c r="AC13" s="221">
        <f t="shared" si="1"/>
        <v>0</v>
      </c>
    </row>
    <row r="14" spans="1:29" s="222" customFormat="1" ht="49.5" customHeight="1" x14ac:dyDescent="0.2">
      <c r="A14" s="217"/>
      <c r="B14" s="217"/>
      <c r="C14" s="218"/>
      <c r="D14" s="218"/>
      <c r="E14" s="218"/>
      <c r="F14" s="219"/>
      <c r="G14" s="219"/>
      <c r="H14" s="231"/>
      <c r="I14" s="159">
        <f t="shared" ref="I14:I46" si="3">(G14-F14)*24</f>
        <v>0</v>
      </c>
      <c r="J14" s="220"/>
      <c r="K14" s="220"/>
      <c r="L14" s="232"/>
      <c r="M14" s="160">
        <f t="shared" si="0"/>
        <v>0</v>
      </c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3"/>
      <c r="AB14" s="221">
        <f t="shared" si="2"/>
        <v>0</v>
      </c>
      <c r="AC14" s="221">
        <f t="shared" si="1"/>
        <v>0</v>
      </c>
    </row>
    <row r="15" spans="1:29" s="222" customFormat="1" ht="62.25" customHeight="1" x14ac:dyDescent="0.2">
      <c r="A15" s="217"/>
      <c r="B15" s="217"/>
      <c r="C15" s="218"/>
      <c r="D15" s="218"/>
      <c r="E15" s="218"/>
      <c r="F15" s="219"/>
      <c r="G15" s="219"/>
      <c r="H15" s="218"/>
      <c r="I15" s="159">
        <f t="shared" si="3"/>
        <v>0</v>
      </c>
      <c r="J15" s="220"/>
      <c r="K15" s="220"/>
      <c r="L15" s="220"/>
      <c r="M15" s="160">
        <f t="shared" si="0"/>
        <v>0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3"/>
      <c r="AB15" s="221">
        <f t="shared" si="2"/>
        <v>0</v>
      </c>
      <c r="AC15" s="221">
        <f t="shared" si="1"/>
        <v>0</v>
      </c>
    </row>
    <row r="16" spans="1:29" s="222" customFormat="1" ht="66" customHeight="1" x14ac:dyDescent="0.2">
      <c r="A16" s="217"/>
      <c r="B16" s="217"/>
      <c r="C16" s="218"/>
      <c r="D16" s="218"/>
      <c r="E16" s="218"/>
      <c r="F16" s="219"/>
      <c r="G16" s="219"/>
      <c r="H16" s="218"/>
      <c r="I16" s="159">
        <f t="shared" si="3"/>
        <v>0</v>
      </c>
      <c r="J16" s="220"/>
      <c r="K16" s="220"/>
      <c r="L16" s="220"/>
      <c r="M16" s="160">
        <f t="shared" si="0"/>
        <v>0</v>
      </c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3"/>
      <c r="AB16" s="221">
        <f t="shared" si="2"/>
        <v>0</v>
      </c>
      <c r="AC16" s="221">
        <f t="shared" si="1"/>
        <v>0</v>
      </c>
    </row>
    <row r="17" spans="1:29" s="222" customFormat="1" ht="265.5" customHeight="1" x14ac:dyDescent="0.2">
      <c r="A17" s="217"/>
      <c r="B17" s="217"/>
      <c r="C17" s="218"/>
      <c r="D17" s="218"/>
      <c r="E17" s="218"/>
      <c r="F17" s="219"/>
      <c r="G17" s="219"/>
      <c r="H17" s="218"/>
      <c r="I17" s="159">
        <f t="shared" si="3"/>
        <v>0</v>
      </c>
      <c r="J17" s="220"/>
      <c r="K17" s="220"/>
      <c r="L17" s="220"/>
      <c r="M17" s="160">
        <f t="shared" si="0"/>
        <v>0</v>
      </c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3"/>
      <c r="AB17" s="221">
        <f t="shared" si="2"/>
        <v>0</v>
      </c>
      <c r="AC17" s="221">
        <f t="shared" si="1"/>
        <v>0</v>
      </c>
    </row>
    <row r="18" spans="1:29" s="222" customFormat="1" ht="49.5" customHeight="1" x14ac:dyDescent="0.2">
      <c r="A18" s="217"/>
      <c r="B18" s="217"/>
      <c r="C18" s="218"/>
      <c r="D18" s="218"/>
      <c r="E18" s="218"/>
      <c r="F18" s="219"/>
      <c r="G18" s="219"/>
      <c r="H18" s="218"/>
      <c r="I18" s="159">
        <f t="shared" si="3"/>
        <v>0</v>
      </c>
      <c r="J18" s="220"/>
      <c r="K18" s="220"/>
      <c r="L18" s="220"/>
      <c r="M18" s="160">
        <f t="shared" si="0"/>
        <v>0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3"/>
      <c r="AB18" s="221">
        <f t="shared" si="2"/>
        <v>0</v>
      </c>
      <c r="AC18" s="221">
        <f t="shared" si="1"/>
        <v>0</v>
      </c>
    </row>
    <row r="19" spans="1:29" s="222" customFormat="1" ht="49.5" customHeight="1" x14ac:dyDescent="0.2">
      <c r="A19" s="217"/>
      <c r="B19" s="217"/>
      <c r="C19" s="218"/>
      <c r="D19" s="218"/>
      <c r="E19" s="218"/>
      <c r="F19" s="219"/>
      <c r="G19" s="219"/>
      <c r="H19" s="218"/>
      <c r="I19" s="159">
        <f t="shared" si="3"/>
        <v>0</v>
      </c>
      <c r="J19" s="220"/>
      <c r="K19" s="220"/>
      <c r="L19" s="220"/>
      <c r="M19" s="160">
        <f t="shared" si="0"/>
        <v>0</v>
      </c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3"/>
      <c r="AB19" s="221">
        <f t="shared" si="2"/>
        <v>0</v>
      </c>
      <c r="AC19" s="221">
        <f t="shared" si="1"/>
        <v>0</v>
      </c>
    </row>
    <row r="20" spans="1:29" s="222" customFormat="1" ht="95.25" customHeight="1" x14ac:dyDescent="0.2">
      <c r="A20" s="217"/>
      <c r="B20" s="217"/>
      <c r="C20" s="218"/>
      <c r="D20" s="218"/>
      <c r="E20" s="218"/>
      <c r="F20" s="219"/>
      <c r="G20" s="219"/>
      <c r="H20" s="218"/>
      <c r="I20" s="159">
        <f t="shared" si="3"/>
        <v>0</v>
      </c>
      <c r="J20" s="220"/>
      <c r="K20" s="220"/>
      <c r="L20" s="220"/>
      <c r="M20" s="160">
        <f t="shared" si="0"/>
        <v>0</v>
      </c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3"/>
      <c r="AB20" s="221">
        <f t="shared" si="2"/>
        <v>0</v>
      </c>
      <c r="AC20" s="221">
        <f t="shared" si="1"/>
        <v>0</v>
      </c>
    </row>
    <row r="21" spans="1:29" s="222" customFormat="1" ht="69" customHeight="1" x14ac:dyDescent="0.2">
      <c r="A21" s="217"/>
      <c r="B21" s="217"/>
      <c r="C21" s="218"/>
      <c r="D21" s="218"/>
      <c r="E21" s="218"/>
      <c r="F21" s="219"/>
      <c r="G21" s="219"/>
      <c r="H21" s="218"/>
      <c r="I21" s="159">
        <f t="shared" si="3"/>
        <v>0</v>
      </c>
      <c r="J21" s="220"/>
      <c r="K21" s="220"/>
      <c r="L21" s="220"/>
      <c r="M21" s="160">
        <f t="shared" si="0"/>
        <v>0</v>
      </c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3"/>
      <c r="AB21" s="221">
        <f t="shared" si="2"/>
        <v>0</v>
      </c>
      <c r="AC21" s="221">
        <f t="shared" si="1"/>
        <v>0</v>
      </c>
    </row>
    <row r="22" spans="1:29" s="222" customFormat="1" ht="49.5" customHeight="1" x14ac:dyDescent="0.2">
      <c r="A22" s="217"/>
      <c r="B22" s="217"/>
      <c r="C22" s="218"/>
      <c r="D22" s="218"/>
      <c r="E22" s="218"/>
      <c r="F22" s="219"/>
      <c r="G22" s="219"/>
      <c r="H22" s="218"/>
      <c r="I22" s="159">
        <f t="shared" si="3"/>
        <v>0</v>
      </c>
      <c r="J22" s="220"/>
      <c r="K22" s="220"/>
      <c r="L22" s="220"/>
      <c r="M22" s="160">
        <f t="shared" si="0"/>
        <v>0</v>
      </c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3"/>
      <c r="AB22" s="221">
        <f t="shared" si="2"/>
        <v>0</v>
      </c>
      <c r="AC22" s="221">
        <f t="shared" si="1"/>
        <v>0</v>
      </c>
    </row>
    <row r="23" spans="1:29" s="222" customFormat="1" ht="49.5" customHeight="1" x14ac:dyDescent="0.2">
      <c r="A23" s="217"/>
      <c r="B23" s="217"/>
      <c r="C23" s="218"/>
      <c r="D23" s="218"/>
      <c r="E23" s="218"/>
      <c r="F23" s="219"/>
      <c r="G23" s="219"/>
      <c r="H23" s="218"/>
      <c r="I23" s="159">
        <f t="shared" si="3"/>
        <v>0</v>
      </c>
      <c r="J23" s="220"/>
      <c r="K23" s="220"/>
      <c r="L23" s="220"/>
      <c r="M23" s="160">
        <f t="shared" si="0"/>
        <v>0</v>
      </c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3"/>
      <c r="AB23" s="221">
        <f t="shared" si="2"/>
        <v>0</v>
      </c>
      <c r="AC23" s="221">
        <f t="shared" si="1"/>
        <v>0</v>
      </c>
    </row>
    <row r="24" spans="1:29" s="222" customFormat="1" ht="49.5" customHeight="1" x14ac:dyDescent="0.2">
      <c r="A24" s="217"/>
      <c r="B24" s="217"/>
      <c r="C24" s="218"/>
      <c r="D24" s="218"/>
      <c r="E24" s="218"/>
      <c r="F24" s="219"/>
      <c r="G24" s="219"/>
      <c r="H24" s="218"/>
      <c r="I24" s="159">
        <f t="shared" si="3"/>
        <v>0</v>
      </c>
      <c r="J24" s="220"/>
      <c r="K24" s="220"/>
      <c r="L24" s="220"/>
      <c r="M24" s="160">
        <f t="shared" si="0"/>
        <v>0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3"/>
      <c r="AB24" s="221">
        <f t="shared" si="2"/>
        <v>0</v>
      </c>
      <c r="AC24" s="221">
        <f t="shared" si="1"/>
        <v>0</v>
      </c>
    </row>
    <row r="25" spans="1:29" s="222" customFormat="1" ht="49.5" customHeight="1" x14ac:dyDescent="0.2">
      <c r="A25" s="217"/>
      <c r="B25" s="217"/>
      <c r="C25" s="218"/>
      <c r="D25" s="218"/>
      <c r="E25" s="218"/>
      <c r="F25" s="219"/>
      <c r="G25" s="219"/>
      <c r="H25" s="218"/>
      <c r="I25" s="159">
        <f t="shared" si="3"/>
        <v>0</v>
      </c>
      <c r="J25" s="220"/>
      <c r="K25" s="220"/>
      <c r="L25" s="220"/>
      <c r="M25" s="160">
        <f t="shared" si="0"/>
        <v>0</v>
      </c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3"/>
      <c r="AB25" s="221">
        <f t="shared" si="2"/>
        <v>0</v>
      </c>
      <c r="AC25" s="221">
        <f t="shared" si="1"/>
        <v>0</v>
      </c>
    </row>
    <row r="26" spans="1:29" s="222" customFormat="1" ht="264.75" customHeight="1" x14ac:dyDescent="0.2">
      <c r="A26" s="217"/>
      <c r="B26" s="217"/>
      <c r="C26" s="218"/>
      <c r="D26" s="218"/>
      <c r="E26" s="218"/>
      <c r="F26" s="219"/>
      <c r="G26" s="219"/>
      <c r="H26" s="218"/>
      <c r="I26" s="159">
        <f t="shared" si="3"/>
        <v>0</v>
      </c>
      <c r="J26" s="220"/>
      <c r="K26" s="220"/>
      <c r="L26" s="220"/>
      <c r="M26" s="160">
        <f t="shared" si="0"/>
        <v>0</v>
      </c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3"/>
      <c r="AB26" s="221">
        <f t="shared" si="2"/>
        <v>0</v>
      </c>
      <c r="AC26" s="221">
        <f t="shared" si="1"/>
        <v>0</v>
      </c>
    </row>
    <row r="27" spans="1:29" s="222" customFormat="1" ht="58.5" customHeight="1" x14ac:dyDescent="0.2">
      <c r="A27" s="217"/>
      <c r="B27" s="217"/>
      <c r="C27" s="218"/>
      <c r="D27" s="218"/>
      <c r="E27" s="218"/>
      <c r="F27" s="219"/>
      <c r="G27" s="219"/>
      <c r="H27" s="218"/>
      <c r="I27" s="159">
        <f t="shared" si="3"/>
        <v>0</v>
      </c>
      <c r="J27" s="220"/>
      <c r="K27" s="220"/>
      <c r="L27" s="220"/>
      <c r="M27" s="160">
        <f t="shared" si="0"/>
        <v>0</v>
      </c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3"/>
      <c r="AB27" s="221">
        <f t="shared" si="2"/>
        <v>0</v>
      </c>
      <c r="AC27" s="221">
        <f t="shared" si="1"/>
        <v>0</v>
      </c>
    </row>
    <row r="28" spans="1:29" s="222" customFormat="1" ht="49.5" customHeight="1" x14ac:dyDescent="0.2">
      <c r="A28" s="217"/>
      <c r="B28" s="217"/>
      <c r="C28" s="218"/>
      <c r="D28" s="218"/>
      <c r="E28" s="218"/>
      <c r="F28" s="219"/>
      <c r="G28" s="219"/>
      <c r="H28" s="218"/>
      <c r="I28" s="159">
        <f t="shared" si="3"/>
        <v>0</v>
      </c>
      <c r="J28" s="220"/>
      <c r="K28" s="220"/>
      <c r="L28" s="220"/>
      <c r="M28" s="160">
        <f t="shared" si="0"/>
        <v>0</v>
      </c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3"/>
      <c r="AB28" s="221">
        <f t="shared" si="2"/>
        <v>0</v>
      </c>
      <c r="AC28" s="221">
        <f t="shared" si="1"/>
        <v>0</v>
      </c>
    </row>
    <row r="29" spans="1:29" s="222" customFormat="1" ht="49.5" customHeight="1" x14ac:dyDescent="0.2">
      <c r="A29" s="217"/>
      <c r="B29" s="217"/>
      <c r="C29" s="218"/>
      <c r="D29" s="218"/>
      <c r="E29" s="218"/>
      <c r="F29" s="219"/>
      <c r="G29" s="219"/>
      <c r="H29" s="218"/>
      <c r="I29" s="159">
        <f t="shared" si="3"/>
        <v>0</v>
      </c>
      <c r="J29" s="220"/>
      <c r="K29" s="220"/>
      <c r="L29" s="220"/>
      <c r="M29" s="160">
        <f t="shared" si="0"/>
        <v>0</v>
      </c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3"/>
      <c r="AB29" s="221">
        <f t="shared" si="2"/>
        <v>0</v>
      </c>
      <c r="AC29" s="221">
        <f t="shared" si="1"/>
        <v>0</v>
      </c>
    </row>
    <row r="30" spans="1:29" s="222" customFormat="1" ht="49.5" customHeight="1" x14ac:dyDescent="0.2">
      <c r="A30" s="217"/>
      <c r="B30" s="217"/>
      <c r="C30" s="218"/>
      <c r="D30" s="218"/>
      <c r="E30" s="218"/>
      <c r="F30" s="219"/>
      <c r="G30" s="219"/>
      <c r="H30" s="218"/>
      <c r="I30" s="159">
        <f t="shared" si="3"/>
        <v>0</v>
      </c>
      <c r="J30" s="220"/>
      <c r="K30" s="220"/>
      <c r="L30" s="220"/>
      <c r="M30" s="160">
        <f t="shared" si="0"/>
        <v>0</v>
      </c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3"/>
      <c r="AB30" s="221">
        <f t="shared" si="2"/>
        <v>0</v>
      </c>
      <c r="AC30" s="221">
        <f t="shared" si="1"/>
        <v>0</v>
      </c>
    </row>
    <row r="31" spans="1:29" s="222" customFormat="1" ht="49.5" customHeight="1" x14ac:dyDescent="0.2">
      <c r="A31" s="217"/>
      <c r="B31" s="217"/>
      <c r="C31" s="218"/>
      <c r="D31" s="218"/>
      <c r="E31" s="218"/>
      <c r="F31" s="219"/>
      <c r="G31" s="219"/>
      <c r="H31" s="218"/>
      <c r="I31" s="159">
        <f t="shared" si="3"/>
        <v>0</v>
      </c>
      <c r="J31" s="220"/>
      <c r="K31" s="220"/>
      <c r="L31" s="220"/>
      <c r="M31" s="160">
        <f t="shared" si="0"/>
        <v>0</v>
      </c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3"/>
      <c r="AB31" s="221">
        <f t="shared" si="2"/>
        <v>0</v>
      </c>
      <c r="AC31" s="221">
        <f t="shared" si="1"/>
        <v>0</v>
      </c>
    </row>
    <row r="32" spans="1:29" s="222" customFormat="1" ht="93" customHeight="1" x14ac:dyDescent="0.2">
      <c r="A32" s="217"/>
      <c r="B32" s="217"/>
      <c r="C32" s="218"/>
      <c r="D32" s="218"/>
      <c r="E32" s="218"/>
      <c r="F32" s="219"/>
      <c r="G32" s="219"/>
      <c r="H32" s="218"/>
      <c r="I32" s="159">
        <f t="shared" si="3"/>
        <v>0</v>
      </c>
      <c r="J32" s="220"/>
      <c r="K32" s="220"/>
      <c r="L32" s="220"/>
      <c r="M32" s="160">
        <f t="shared" si="0"/>
        <v>0</v>
      </c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3"/>
      <c r="AB32" s="221">
        <f t="shared" si="2"/>
        <v>0</v>
      </c>
      <c r="AC32" s="221">
        <f t="shared" si="1"/>
        <v>0</v>
      </c>
    </row>
    <row r="33" spans="1:29" s="222" customFormat="1" ht="49.5" customHeight="1" x14ac:dyDescent="0.2">
      <c r="A33" s="217"/>
      <c r="B33" s="217"/>
      <c r="C33" s="218"/>
      <c r="D33" s="218"/>
      <c r="E33" s="218"/>
      <c r="F33" s="219"/>
      <c r="G33" s="219"/>
      <c r="H33" s="218"/>
      <c r="I33" s="159">
        <f t="shared" si="3"/>
        <v>0</v>
      </c>
      <c r="J33" s="220"/>
      <c r="K33" s="220"/>
      <c r="L33" s="220"/>
      <c r="M33" s="160">
        <f t="shared" si="0"/>
        <v>0</v>
      </c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3"/>
      <c r="AB33" s="221">
        <f t="shared" si="2"/>
        <v>0</v>
      </c>
      <c r="AC33" s="221">
        <f t="shared" si="1"/>
        <v>0</v>
      </c>
    </row>
    <row r="34" spans="1:29" s="222" customFormat="1" ht="49.5" customHeight="1" x14ac:dyDescent="0.2">
      <c r="A34" s="217"/>
      <c r="B34" s="217"/>
      <c r="C34" s="218"/>
      <c r="D34" s="218"/>
      <c r="E34" s="218"/>
      <c r="F34" s="219"/>
      <c r="G34" s="219"/>
      <c r="H34" s="218"/>
      <c r="I34" s="159">
        <f t="shared" si="3"/>
        <v>0</v>
      </c>
      <c r="J34" s="220"/>
      <c r="K34" s="220"/>
      <c r="L34" s="220"/>
      <c r="M34" s="160">
        <f t="shared" si="0"/>
        <v>0</v>
      </c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3"/>
      <c r="AB34" s="221">
        <f t="shared" si="2"/>
        <v>0</v>
      </c>
      <c r="AC34" s="221">
        <f t="shared" si="1"/>
        <v>0</v>
      </c>
    </row>
    <row r="35" spans="1:29" s="222" customFormat="1" ht="49.5" customHeight="1" x14ac:dyDescent="0.2">
      <c r="A35" s="217"/>
      <c r="B35" s="217"/>
      <c r="C35" s="218"/>
      <c r="D35" s="218"/>
      <c r="E35" s="218"/>
      <c r="F35" s="219"/>
      <c r="G35" s="219"/>
      <c r="H35" s="218"/>
      <c r="I35" s="159">
        <f t="shared" si="3"/>
        <v>0</v>
      </c>
      <c r="J35" s="220"/>
      <c r="K35" s="220"/>
      <c r="L35" s="220"/>
      <c r="M35" s="160">
        <f t="shared" si="0"/>
        <v>0</v>
      </c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3"/>
      <c r="AB35" s="221">
        <f t="shared" si="2"/>
        <v>0</v>
      </c>
      <c r="AC35" s="221">
        <f t="shared" si="1"/>
        <v>0</v>
      </c>
    </row>
    <row r="36" spans="1:29" s="222" customFormat="1" ht="49.5" customHeight="1" x14ac:dyDescent="0.2">
      <c r="A36" s="217"/>
      <c r="B36" s="217"/>
      <c r="C36" s="218"/>
      <c r="D36" s="218"/>
      <c r="E36" s="218"/>
      <c r="F36" s="219"/>
      <c r="G36" s="219"/>
      <c r="H36" s="218"/>
      <c r="I36" s="159">
        <f t="shared" si="3"/>
        <v>0</v>
      </c>
      <c r="J36" s="220"/>
      <c r="K36" s="220"/>
      <c r="L36" s="220"/>
      <c r="M36" s="160">
        <f t="shared" si="0"/>
        <v>0</v>
      </c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3"/>
      <c r="AB36" s="221">
        <f t="shared" si="2"/>
        <v>0</v>
      </c>
      <c r="AC36" s="221">
        <f t="shared" si="1"/>
        <v>0</v>
      </c>
    </row>
    <row r="37" spans="1:29" s="222" customFormat="1" ht="70.5" customHeight="1" x14ac:dyDescent="0.2">
      <c r="A37" s="217"/>
      <c r="B37" s="217"/>
      <c r="C37" s="218"/>
      <c r="D37" s="218"/>
      <c r="E37" s="218"/>
      <c r="F37" s="219"/>
      <c r="G37" s="219"/>
      <c r="H37" s="218"/>
      <c r="I37" s="159">
        <f t="shared" si="3"/>
        <v>0</v>
      </c>
      <c r="J37" s="220"/>
      <c r="K37" s="220"/>
      <c r="L37" s="220"/>
      <c r="M37" s="160">
        <f t="shared" si="0"/>
        <v>0</v>
      </c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3"/>
      <c r="AB37" s="221">
        <f t="shared" si="2"/>
        <v>0</v>
      </c>
      <c r="AC37" s="221">
        <f t="shared" si="1"/>
        <v>0</v>
      </c>
    </row>
    <row r="38" spans="1:29" s="222" customFormat="1" ht="104.25" customHeight="1" x14ac:dyDescent="0.2">
      <c r="A38" s="217"/>
      <c r="B38" s="217"/>
      <c r="C38" s="218"/>
      <c r="D38" s="218"/>
      <c r="E38" s="218"/>
      <c r="F38" s="219"/>
      <c r="G38" s="219"/>
      <c r="H38" s="218"/>
      <c r="I38" s="159">
        <f t="shared" si="3"/>
        <v>0</v>
      </c>
      <c r="J38" s="220"/>
      <c r="K38" s="220"/>
      <c r="L38" s="220"/>
      <c r="M38" s="160">
        <f t="shared" si="0"/>
        <v>0</v>
      </c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3"/>
      <c r="AB38" s="221">
        <f t="shared" si="2"/>
        <v>0</v>
      </c>
      <c r="AC38" s="221">
        <f t="shared" si="1"/>
        <v>0</v>
      </c>
    </row>
    <row r="39" spans="1:29" s="222" customFormat="1" ht="76.5" customHeight="1" x14ac:dyDescent="0.2">
      <c r="A39" s="217"/>
      <c r="B39" s="217"/>
      <c r="C39" s="218"/>
      <c r="D39" s="218"/>
      <c r="E39" s="218"/>
      <c r="F39" s="219"/>
      <c r="G39" s="219"/>
      <c r="H39" s="218"/>
      <c r="I39" s="159">
        <f t="shared" si="3"/>
        <v>0</v>
      </c>
      <c r="J39" s="220"/>
      <c r="K39" s="220"/>
      <c r="L39" s="220"/>
      <c r="M39" s="160">
        <f t="shared" si="0"/>
        <v>0</v>
      </c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3"/>
      <c r="AB39" s="221">
        <f t="shared" si="2"/>
        <v>0</v>
      </c>
      <c r="AC39" s="221">
        <f t="shared" si="1"/>
        <v>0</v>
      </c>
    </row>
    <row r="40" spans="1:29" s="222" customFormat="1" ht="49.5" customHeight="1" x14ac:dyDescent="0.2">
      <c r="A40" s="217"/>
      <c r="B40" s="217"/>
      <c r="C40" s="218"/>
      <c r="D40" s="218"/>
      <c r="E40" s="218"/>
      <c r="F40" s="219"/>
      <c r="G40" s="219"/>
      <c r="H40" s="218"/>
      <c r="I40" s="159">
        <f t="shared" si="3"/>
        <v>0</v>
      </c>
      <c r="J40" s="220"/>
      <c r="K40" s="220"/>
      <c r="L40" s="220"/>
      <c r="M40" s="160">
        <f t="shared" si="0"/>
        <v>0</v>
      </c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3"/>
      <c r="AB40" s="221">
        <f t="shared" si="2"/>
        <v>0</v>
      </c>
      <c r="AC40" s="221">
        <f t="shared" si="1"/>
        <v>0</v>
      </c>
    </row>
    <row r="41" spans="1:29" s="222" customFormat="1" ht="49.5" customHeight="1" x14ac:dyDescent="0.2">
      <c r="A41" s="217"/>
      <c r="B41" s="217"/>
      <c r="C41" s="218"/>
      <c r="D41" s="218"/>
      <c r="E41" s="218"/>
      <c r="F41" s="219"/>
      <c r="G41" s="219"/>
      <c r="H41" s="218"/>
      <c r="I41" s="159">
        <f t="shared" si="3"/>
        <v>0</v>
      </c>
      <c r="J41" s="220"/>
      <c r="K41" s="220"/>
      <c r="L41" s="220"/>
      <c r="M41" s="160">
        <f t="shared" si="0"/>
        <v>0</v>
      </c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3"/>
      <c r="AB41" s="221">
        <f t="shared" si="2"/>
        <v>0</v>
      </c>
      <c r="AC41" s="221">
        <f t="shared" si="1"/>
        <v>0</v>
      </c>
    </row>
    <row r="42" spans="1:29" s="222" customFormat="1" ht="49.5" customHeight="1" x14ac:dyDescent="0.2">
      <c r="A42" s="217"/>
      <c r="B42" s="217"/>
      <c r="C42" s="218"/>
      <c r="D42" s="218"/>
      <c r="E42" s="218"/>
      <c r="F42" s="219"/>
      <c r="G42" s="219"/>
      <c r="H42" s="218"/>
      <c r="I42" s="159">
        <f t="shared" si="3"/>
        <v>0</v>
      </c>
      <c r="J42" s="220"/>
      <c r="K42" s="220"/>
      <c r="L42" s="220"/>
      <c r="M42" s="160">
        <f t="shared" si="0"/>
        <v>0</v>
      </c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3"/>
      <c r="AB42" s="221">
        <f t="shared" si="2"/>
        <v>0</v>
      </c>
      <c r="AC42" s="221">
        <f t="shared" si="1"/>
        <v>0</v>
      </c>
    </row>
    <row r="43" spans="1:29" s="222" customFormat="1" ht="49.5" customHeight="1" x14ac:dyDescent="0.2">
      <c r="A43" s="217"/>
      <c r="B43" s="217"/>
      <c r="C43" s="218"/>
      <c r="D43" s="218"/>
      <c r="E43" s="218"/>
      <c r="F43" s="219"/>
      <c r="G43" s="219"/>
      <c r="H43" s="218"/>
      <c r="I43" s="159">
        <f t="shared" si="3"/>
        <v>0</v>
      </c>
      <c r="J43" s="220"/>
      <c r="K43" s="220"/>
      <c r="L43" s="220"/>
      <c r="M43" s="160">
        <f t="shared" si="0"/>
        <v>0</v>
      </c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3"/>
      <c r="AB43" s="221">
        <f t="shared" si="2"/>
        <v>0</v>
      </c>
      <c r="AC43" s="221">
        <f t="shared" si="1"/>
        <v>0</v>
      </c>
    </row>
    <row r="44" spans="1:29" s="222" customFormat="1" ht="81.75" customHeight="1" x14ac:dyDescent="0.2">
      <c r="A44" s="217"/>
      <c r="B44" s="217"/>
      <c r="C44" s="218"/>
      <c r="D44" s="218"/>
      <c r="E44" s="218"/>
      <c r="F44" s="219"/>
      <c r="G44" s="219"/>
      <c r="H44" s="218"/>
      <c r="I44" s="159">
        <f t="shared" si="3"/>
        <v>0</v>
      </c>
      <c r="J44" s="220"/>
      <c r="K44" s="220"/>
      <c r="L44" s="220"/>
      <c r="M44" s="160">
        <f t="shared" si="0"/>
        <v>0</v>
      </c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3"/>
      <c r="AB44" s="221">
        <f t="shared" si="2"/>
        <v>0</v>
      </c>
      <c r="AC44" s="221">
        <f t="shared" si="1"/>
        <v>0</v>
      </c>
    </row>
    <row r="45" spans="1:29" s="222" customFormat="1" ht="146.25" customHeight="1" x14ac:dyDescent="0.2">
      <c r="A45" s="217"/>
      <c r="B45" s="217"/>
      <c r="C45" s="218"/>
      <c r="D45" s="218"/>
      <c r="E45" s="218"/>
      <c r="F45" s="219"/>
      <c r="G45" s="219"/>
      <c r="H45" s="218"/>
      <c r="I45" s="159">
        <f t="shared" si="3"/>
        <v>0</v>
      </c>
      <c r="J45" s="220"/>
      <c r="K45" s="220"/>
      <c r="L45" s="220"/>
      <c r="M45" s="160">
        <f t="shared" si="0"/>
        <v>0</v>
      </c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3"/>
      <c r="AB45" s="221">
        <f t="shared" si="2"/>
        <v>0</v>
      </c>
      <c r="AC45" s="221">
        <f t="shared" si="1"/>
        <v>0</v>
      </c>
    </row>
    <row r="46" spans="1:29" s="222" customFormat="1" ht="64.5" customHeight="1" x14ac:dyDescent="0.2">
      <c r="A46" s="217"/>
      <c r="B46" s="217"/>
      <c r="C46" s="218"/>
      <c r="D46" s="218"/>
      <c r="E46" s="218"/>
      <c r="F46" s="219"/>
      <c r="G46" s="219"/>
      <c r="H46" s="218"/>
      <c r="I46" s="159">
        <f t="shared" si="3"/>
        <v>0</v>
      </c>
      <c r="J46" s="220"/>
      <c r="K46" s="220"/>
      <c r="L46" s="220"/>
      <c r="M46" s="160">
        <f t="shared" si="0"/>
        <v>0</v>
      </c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3"/>
      <c r="AB46" s="221">
        <f t="shared" si="2"/>
        <v>0</v>
      </c>
      <c r="AC46" s="221">
        <f t="shared" si="1"/>
        <v>0</v>
      </c>
    </row>
    <row r="47" spans="1:29" s="156" customFormat="1" ht="24.75" customHeight="1" x14ac:dyDescent="0.25">
      <c r="A47" s="268" t="s">
        <v>334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</row>
    <row r="48" spans="1:29" s="165" customFormat="1" ht="30.75" customHeight="1" x14ac:dyDescent="0.3">
      <c r="A48" s="270" t="s">
        <v>335</v>
      </c>
      <c r="B48" s="271"/>
      <c r="C48" s="162" t="s">
        <v>336</v>
      </c>
      <c r="D48" s="162" t="s">
        <v>336</v>
      </c>
      <c r="E48" s="162" t="s">
        <v>336</v>
      </c>
      <c r="F48" s="272" t="s">
        <v>336</v>
      </c>
      <c r="G48" s="273"/>
      <c r="H48" s="162" t="s">
        <v>337</v>
      </c>
      <c r="I48" s="163">
        <f>SUBTOTAL(9,I11:I46)</f>
        <v>9.8019999999999996</v>
      </c>
      <c r="J48" s="162" t="s">
        <v>336</v>
      </c>
      <c r="K48" s="162" t="s">
        <v>336</v>
      </c>
      <c r="L48" s="162" t="s">
        <v>336</v>
      </c>
      <c r="M48" s="164">
        <f t="shared" ref="M48:W48" si="4">SUBTOTAL(9,M11:M46)</f>
        <v>1189</v>
      </c>
      <c r="N48" s="164">
        <f t="shared" si="4"/>
        <v>0</v>
      </c>
      <c r="O48" s="164">
        <f t="shared" si="4"/>
        <v>10</v>
      </c>
      <c r="P48" s="164">
        <f t="shared" si="4"/>
        <v>1179</v>
      </c>
      <c r="Q48" s="164">
        <f t="shared" si="4"/>
        <v>0</v>
      </c>
      <c r="R48" s="164">
        <f t="shared" si="4"/>
        <v>0</v>
      </c>
      <c r="S48" s="164">
        <f t="shared" si="4"/>
        <v>0</v>
      </c>
      <c r="T48" s="164">
        <f t="shared" si="4"/>
        <v>1189</v>
      </c>
      <c r="U48" s="164">
        <f t="shared" si="4"/>
        <v>0</v>
      </c>
      <c r="V48" s="164">
        <f t="shared" si="4"/>
        <v>4691.46</v>
      </c>
      <c r="W48" s="164">
        <f t="shared" si="4"/>
        <v>0</v>
      </c>
      <c r="X48" s="162" t="s">
        <v>336</v>
      </c>
      <c r="Y48" s="162" t="s">
        <v>336</v>
      </c>
      <c r="Z48" s="162" t="s">
        <v>336</v>
      </c>
      <c r="AA48" s="162" t="s">
        <v>338</v>
      </c>
      <c r="AB48" s="163">
        <f>SUM(AB11:AB47)</f>
        <v>3259.7080000000001</v>
      </c>
      <c r="AC48" s="163">
        <f>SUM(AC11:AC47)</f>
        <v>0</v>
      </c>
    </row>
    <row r="49" spans="1:29" s="168" customFormat="1" ht="32.25" customHeight="1" x14ac:dyDescent="0.3">
      <c r="A49" s="262" t="s">
        <v>339</v>
      </c>
      <c r="B49" s="263"/>
      <c r="C49" s="166" t="s">
        <v>336</v>
      </c>
      <c r="D49" s="166" t="s">
        <v>336</v>
      </c>
      <c r="E49" s="166" t="s">
        <v>336</v>
      </c>
      <c r="F49" s="264" t="s">
        <v>336</v>
      </c>
      <c r="G49" s="265"/>
      <c r="H49" s="166" t="s">
        <v>332</v>
      </c>
      <c r="I49" s="161">
        <f>SUMIF(H$11:H$46,H49,I$11:I$46)</f>
        <v>0</v>
      </c>
      <c r="J49" s="166" t="s">
        <v>336</v>
      </c>
      <c r="K49" s="166" t="s">
        <v>336</v>
      </c>
      <c r="L49" s="166" t="s">
        <v>336</v>
      </c>
      <c r="M49" s="167">
        <f>SUMIF(H$11:H$46,H49,M$11:M$46)</f>
        <v>0</v>
      </c>
      <c r="N49" s="167">
        <f>SUMIF(H$11:H$46,H49,N$11:N$46)</f>
        <v>0</v>
      </c>
      <c r="O49" s="167">
        <f>SUMIF(H$11:H$46,H49,O$11:O$46)</f>
        <v>0</v>
      </c>
      <c r="P49" s="167">
        <f>SUMIF(H$11:H$46,H49,P$11:P$46)</f>
        <v>0</v>
      </c>
      <c r="Q49" s="167">
        <f>SUMIF(H$11:H$46,H49,Q$11:Q$46)</f>
        <v>0</v>
      </c>
      <c r="R49" s="167">
        <f>SUMIF(H$11:H$46,H49,R$11:R$46)</f>
        <v>0</v>
      </c>
      <c r="S49" s="167">
        <f>SUMIF(H$11:H$46,H49,S$11:S$46)</f>
        <v>0</v>
      </c>
      <c r="T49" s="167">
        <f>SUMIF(H$11:H$46,H49,T$11:T$46)</f>
        <v>0</v>
      </c>
      <c r="U49" s="167">
        <f>SUMIF(H$11:H$46,H49,U$11:U$46)</f>
        <v>0</v>
      </c>
      <c r="V49" s="167">
        <f>SUMIF(H$11:H$46,H49,V$11:V$46)</f>
        <v>0</v>
      </c>
      <c r="W49" s="167">
        <f>SUMIF(H$11:H$46,H49,W$11:W$46)</f>
        <v>0</v>
      </c>
      <c r="X49" s="166" t="s">
        <v>336</v>
      </c>
      <c r="Y49" s="166" t="s">
        <v>336</v>
      </c>
      <c r="Z49" s="166" t="s">
        <v>336</v>
      </c>
      <c r="AA49" s="166" t="s">
        <v>340</v>
      </c>
      <c r="AB49" s="161" t="s">
        <v>336</v>
      </c>
      <c r="AC49" s="161" t="s">
        <v>336</v>
      </c>
    </row>
    <row r="50" spans="1:29" s="168" customFormat="1" ht="32.25" customHeight="1" x14ac:dyDescent="0.3">
      <c r="A50" s="262" t="s">
        <v>341</v>
      </c>
      <c r="B50" s="263"/>
      <c r="C50" s="166" t="s">
        <v>336</v>
      </c>
      <c r="D50" s="166" t="s">
        <v>336</v>
      </c>
      <c r="E50" s="166" t="s">
        <v>336</v>
      </c>
      <c r="F50" s="264" t="s">
        <v>336</v>
      </c>
      <c r="G50" s="265"/>
      <c r="H50" s="166" t="s">
        <v>342</v>
      </c>
      <c r="I50" s="161">
        <f>SUMIF(H$11:H$46,H50,I$11:I$46)</f>
        <v>0</v>
      </c>
      <c r="J50" s="166" t="s">
        <v>336</v>
      </c>
      <c r="K50" s="166" t="s">
        <v>336</v>
      </c>
      <c r="L50" s="166" t="s">
        <v>336</v>
      </c>
      <c r="M50" s="167">
        <f>SUMIF(H$11:H$46,H50,M$11:M$46)</f>
        <v>0</v>
      </c>
      <c r="N50" s="167">
        <f>SUMIF(H$11:H$46,H50,N$11:N$46)</f>
        <v>0</v>
      </c>
      <c r="O50" s="167">
        <f>SUMIF(H$11:H$46,H50,O$11:O$46)</f>
        <v>0</v>
      </c>
      <c r="P50" s="167">
        <f>SUMIF(H$11:H$46,H50,P$11:P$46)</f>
        <v>0</v>
      </c>
      <c r="Q50" s="167">
        <f>SUMIF(H$11:H$46,H50,Q$11:Q$46)</f>
        <v>0</v>
      </c>
      <c r="R50" s="167">
        <f>SUMIF(H$11:H$46,H50,R$11:R$46)</f>
        <v>0</v>
      </c>
      <c r="S50" s="167">
        <f>SUMIF(H$11:H$46,H50,S$11:S$46)</f>
        <v>0</v>
      </c>
      <c r="T50" s="167">
        <f>SUMIF(H$11:H$46,H50,T$11:T$46)</f>
        <v>0</v>
      </c>
      <c r="U50" s="167">
        <f>SUMIF(H$11:H$46,H50,U$11:U$46)</f>
        <v>0</v>
      </c>
      <c r="V50" s="167">
        <f>SUMIF(H$11:H$46,H50,V$11:V$46)</f>
        <v>0</v>
      </c>
      <c r="W50" s="167">
        <f>SUMIF(H$11:H$46,H50,W$11:W$46)</f>
        <v>0</v>
      </c>
      <c r="X50" s="166" t="s">
        <v>336</v>
      </c>
      <c r="Y50" s="166" t="s">
        <v>336</v>
      </c>
      <c r="Z50" s="166" t="s">
        <v>336</v>
      </c>
      <c r="AA50" s="166" t="s">
        <v>343</v>
      </c>
      <c r="AB50" s="161" t="s">
        <v>336</v>
      </c>
      <c r="AC50" s="161" t="s">
        <v>336</v>
      </c>
    </row>
    <row r="51" spans="1:29" s="168" customFormat="1" ht="32.25" customHeight="1" x14ac:dyDescent="0.3">
      <c r="A51" s="262" t="s">
        <v>344</v>
      </c>
      <c r="B51" s="263"/>
      <c r="C51" s="166" t="s">
        <v>336</v>
      </c>
      <c r="D51" s="166" t="s">
        <v>336</v>
      </c>
      <c r="E51" s="166" t="s">
        <v>336</v>
      </c>
      <c r="F51" s="264" t="s">
        <v>336</v>
      </c>
      <c r="G51" s="265"/>
      <c r="H51" s="166" t="s">
        <v>331</v>
      </c>
      <c r="I51" s="161">
        <f>SUMIF(H$11:H$46,H51,I$11:I$46)</f>
        <v>9.8019999999999996</v>
      </c>
      <c r="J51" s="166" t="s">
        <v>336</v>
      </c>
      <c r="K51" s="166" t="s">
        <v>336</v>
      </c>
      <c r="L51" s="166" t="s">
        <v>336</v>
      </c>
      <c r="M51" s="167">
        <f>SUMIF(H$11:H$46,H51,M$11:M$46)</f>
        <v>1189</v>
      </c>
      <c r="N51" s="167">
        <f>SUMIF(H$11:H$46,H51,N$11:N$46)</f>
        <v>0</v>
      </c>
      <c r="O51" s="167">
        <f>SUMIF(H$11:H$46,H51,O$11:O$46)</f>
        <v>10</v>
      </c>
      <c r="P51" s="167">
        <f>SUMIF(H$11:H$46,H51,P$11:P$46)</f>
        <v>1179</v>
      </c>
      <c r="Q51" s="167">
        <f>SUMIF(H$11:H$46,H51,Q$11:Q$46)</f>
        <v>0</v>
      </c>
      <c r="R51" s="167">
        <f>SUMIF(H$11:H$46,H51,R$11:R$46)</f>
        <v>0</v>
      </c>
      <c r="S51" s="167">
        <f>SUMIF(H$11:H$46,H51,S$11:S$46)</f>
        <v>0</v>
      </c>
      <c r="T51" s="167">
        <f>SUMIF(H$11:H$46,H51,T$11:T$46)</f>
        <v>1189</v>
      </c>
      <c r="U51" s="167">
        <f>SUMIF(H$11:H$46,H51,U$11:U$46)</f>
        <v>0</v>
      </c>
      <c r="V51" s="167">
        <f>SUMIF(H$11:H$46,H51,V$11:V$46)</f>
        <v>4691.46</v>
      </c>
      <c r="W51" s="167">
        <f>SUMIF(H$11:H$46,H51,W$11:W$46)</f>
        <v>0</v>
      </c>
      <c r="X51" s="166" t="s">
        <v>336</v>
      </c>
      <c r="Y51" s="166" t="s">
        <v>336</v>
      </c>
      <c r="Z51" s="166" t="s">
        <v>336</v>
      </c>
      <c r="AA51" s="166" t="s">
        <v>338</v>
      </c>
      <c r="AB51" s="161" t="s">
        <v>336</v>
      </c>
      <c r="AC51" s="161" t="s">
        <v>336</v>
      </c>
    </row>
    <row r="52" spans="1:29" s="168" customFormat="1" ht="32.25" customHeight="1" x14ac:dyDescent="0.3">
      <c r="A52" s="262" t="s">
        <v>345</v>
      </c>
      <c r="B52" s="263"/>
      <c r="C52" s="166" t="s">
        <v>336</v>
      </c>
      <c r="D52" s="166" t="s">
        <v>336</v>
      </c>
      <c r="E52" s="166" t="s">
        <v>336</v>
      </c>
      <c r="F52" s="264" t="s">
        <v>336</v>
      </c>
      <c r="G52" s="265"/>
      <c r="H52" s="166" t="s">
        <v>346</v>
      </c>
      <c r="I52" s="169">
        <f t="array" ref="I52">SUM((AA11:AA46=1)*(H11:H46=$H$51)*I11:I46)</f>
        <v>9.8019999999999996</v>
      </c>
      <c r="J52" s="166" t="s">
        <v>336</v>
      </c>
      <c r="K52" s="166" t="s">
        <v>336</v>
      </c>
      <c r="L52" s="166" t="s">
        <v>336</v>
      </c>
      <c r="M52" s="170">
        <f t="array" ref="M52">SUM((AA11:AA46=1)*(H11:H46=$H$51)*M11:M46)</f>
        <v>1189</v>
      </c>
      <c r="N52" s="170">
        <f t="array" ref="N52">SUM((AA11:AA46=1)*(H11:H46=$H$51)*N11:N46)</f>
        <v>0</v>
      </c>
      <c r="O52" s="170">
        <f t="array" ref="O52">SUM((AA11:AA46=1)*(H11:H46=$H$51)*O11:O46)</f>
        <v>10</v>
      </c>
      <c r="P52" s="170">
        <f t="array" ref="P52">SUM((AA11:AA46=1)*(H11:H46=$H$51)*P11:P46)</f>
        <v>1179</v>
      </c>
      <c r="Q52" s="170">
        <f t="array" ref="Q52">SUM((AA11:AA46=1)*(H11:H46=$H$51)*Q11:Q46)</f>
        <v>0</v>
      </c>
      <c r="R52" s="170">
        <f t="array" ref="R52">SUM((AA11:AA46=1)*(H11:H46=$H$51)*R11:R46)</f>
        <v>0</v>
      </c>
      <c r="S52" s="170">
        <f t="array" ref="S52">SUM((AA11:AA46=1)*(H11:H46=$H$51)*S11:S46)</f>
        <v>0</v>
      </c>
      <c r="T52" s="170">
        <f t="array" ref="T52">SUM((AA11:AA46=1)*(H11:H46=$H$51)*T11:T46)</f>
        <v>1189</v>
      </c>
      <c r="U52" s="170">
        <f t="array" ref="U52">SUM((AA11:AA46=1)*(H11:H46=$H$51)*U11:U46)</f>
        <v>0</v>
      </c>
      <c r="V52" s="170">
        <f t="array" ref="V52">SUM((AA11:AA46=1)*(H11:H46=$H$51)*V11:V46)</f>
        <v>4691.46</v>
      </c>
      <c r="W52" s="170">
        <f t="array" ref="W52">SUM((AA11:AA46=1)*(H11:H46=$H$51)*W11:W46)</f>
        <v>0</v>
      </c>
      <c r="X52" s="166" t="s">
        <v>336</v>
      </c>
      <c r="Y52" s="166" t="s">
        <v>336</v>
      </c>
      <c r="Z52" s="166" t="s">
        <v>336</v>
      </c>
      <c r="AA52" s="166" t="s">
        <v>343</v>
      </c>
      <c r="AB52" s="169" t="s">
        <v>336</v>
      </c>
      <c r="AC52" s="169" t="s">
        <v>336</v>
      </c>
    </row>
    <row r="54" spans="1:29" s="156" customFormat="1" ht="12.75" x14ac:dyDescent="0.2"/>
    <row r="55" spans="1:29" s="156" customFormat="1" ht="12.75" x14ac:dyDescent="0.2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</row>
    <row r="56" spans="1:29" s="171" customFormat="1" ht="9.6" x14ac:dyDescent="0.3">
      <c r="A56" s="260" t="s">
        <v>347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 t="s">
        <v>348</v>
      </c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</row>
    <row r="57" spans="1:29" s="156" customFormat="1" ht="12.75" x14ac:dyDescent="0.2"/>
    <row r="58" spans="1:29" s="172" customFormat="1" ht="10.199999999999999" x14ac:dyDescent="0.2">
      <c r="A58" s="172" t="s">
        <v>349</v>
      </c>
    </row>
    <row r="59" spans="1:29" s="174" customFormat="1" ht="11.25" customHeight="1" x14ac:dyDescent="0.3">
      <c r="A59" s="261" t="s">
        <v>350</v>
      </c>
      <c r="B59" s="261"/>
      <c r="C59" s="261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</row>
    <row r="60" spans="1:29" s="156" customFormat="1" ht="106.5" customHeight="1" x14ac:dyDescent="0.25">
      <c r="A60" s="258" t="s">
        <v>351</v>
      </c>
      <c r="B60" s="258"/>
      <c r="C60" s="258"/>
      <c r="D60" s="175"/>
    </row>
    <row r="61" spans="1:29" s="156" customFormat="1" ht="105" customHeight="1" x14ac:dyDescent="0.25">
      <c r="A61" s="258" t="s">
        <v>352</v>
      </c>
      <c r="B61" s="258"/>
      <c r="C61" s="258"/>
      <c r="D61" s="175"/>
    </row>
  </sheetData>
  <autoFilter ref="A10:AC52">
    <filterColumn colId="5" showButton="0"/>
  </autoFilter>
  <mergeCells count="49">
    <mergeCell ref="G7:G9"/>
    <mergeCell ref="A1:Q1"/>
    <mergeCell ref="A2:AA2"/>
    <mergeCell ref="A3:AA3"/>
    <mergeCell ref="A4:AA4"/>
    <mergeCell ref="A6:I6"/>
    <mergeCell ref="J6:V6"/>
    <mergeCell ref="W6:W9"/>
    <mergeCell ref="X6:Z6"/>
    <mergeCell ref="AA6:AA9"/>
    <mergeCell ref="A7:A9"/>
    <mergeCell ref="B7:B9"/>
    <mergeCell ref="C7:C9"/>
    <mergeCell ref="D7:D9"/>
    <mergeCell ref="E7:E9"/>
    <mergeCell ref="F7:F9"/>
    <mergeCell ref="H7:H9"/>
    <mergeCell ref="I7:I9"/>
    <mergeCell ref="J7:J9"/>
    <mergeCell ref="K7:K9"/>
    <mergeCell ref="L7:L9"/>
    <mergeCell ref="V7:V9"/>
    <mergeCell ref="X7:X9"/>
    <mergeCell ref="Y7:Y9"/>
    <mergeCell ref="Z7:Z9"/>
    <mergeCell ref="M8:M9"/>
    <mergeCell ref="N8:P8"/>
    <mergeCell ref="Q8:T8"/>
    <mergeCell ref="U8:U9"/>
    <mergeCell ref="M7:U7"/>
    <mergeCell ref="F10:G10"/>
    <mergeCell ref="A47:AC47"/>
    <mergeCell ref="A48:B48"/>
    <mergeCell ref="F48:G48"/>
    <mergeCell ref="A49:B49"/>
    <mergeCell ref="F49:G49"/>
    <mergeCell ref="A50:B50"/>
    <mergeCell ref="F50:G50"/>
    <mergeCell ref="A51:B51"/>
    <mergeCell ref="F51:G51"/>
    <mergeCell ref="A52:B52"/>
    <mergeCell ref="F52:G52"/>
    <mergeCell ref="A61:C61"/>
    <mergeCell ref="A55:N55"/>
    <mergeCell ref="O55:AA55"/>
    <mergeCell ref="A56:N56"/>
    <mergeCell ref="O56:AA56"/>
    <mergeCell ref="A59:C59"/>
    <mergeCell ref="A60:C60"/>
  </mergeCells>
  <conditionalFormatting sqref="I11:I46">
    <cfRule type="expression" dxfId="20" priority="2" stopIfTrue="1">
      <formula>I11&lt;0</formula>
    </cfRule>
    <cfRule type="expression" dxfId="19" priority="3" stopIfTrue="1">
      <formula>"&lt;0"</formula>
    </cfRule>
  </conditionalFormatting>
  <conditionalFormatting sqref="M11:M46">
    <cfRule type="expression" dxfId="18" priority="1" stopIfTrue="1">
      <formula>N11+O11+P11+U11-Q11-R11-S11-T11&lt;&gt;0</formula>
    </cfRule>
  </conditionalFormatting>
  <hyperlinks>
    <hyperlink ref="A47:AA47" location="'Журнал 8.1'!A1" display="Добавить"/>
  </hyperlinks>
  <pageMargins left="0.39370078740157483" right="0.39370078740157483" top="0.78740157480314965" bottom="0.39370078740157483" header="0.27559055118110237" footer="0.27559055118110237"/>
  <pageSetup paperSize="9" scale="96" orientation="landscape" r:id="rId1"/>
  <headerFooter alignWithMargins="0"/>
  <colBreaks count="1" manualBreakCount="1">
    <brk id="19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249977111117893"/>
  </sheetPr>
  <dimension ref="A1:G26"/>
  <sheetViews>
    <sheetView tabSelected="1" topLeftCell="B7" zoomScale="130" zoomScaleNormal="130" zoomScaleSheetLayoutView="115" workbookViewId="0">
      <selection activeCell="A4" sqref="A4:AA4"/>
    </sheetView>
  </sheetViews>
  <sheetFormatPr defaultColWidth="1.44140625" defaultRowHeight="13.8" outlineLevelCol="1" x14ac:dyDescent="0.25"/>
  <cols>
    <col min="1" max="1" width="8.88671875" style="178" customWidth="1"/>
    <col min="2" max="2" width="41.5546875" style="178" customWidth="1"/>
    <col min="3" max="3" width="25.6640625" style="178" customWidth="1"/>
    <col min="4" max="4" width="20.44140625" style="178" hidden="1" customWidth="1" outlineLevel="1"/>
    <col min="5" max="5" width="57" style="178" customWidth="1" collapsed="1"/>
    <col min="6" max="83" width="12.109375" style="178" customWidth="1"/>
    <col min="84" max="255" width="1.44140625" style="178"/>
    <col min="256" max="256" width="8.88671875" style="178" customWidth="1"/>
    <col min="257" max="257" width="41.5546875" style="178" customWidth="1"/>
    <col min="258" max="260" width="16.88671875" style="178" customWidth="1"/>
    <col min="261" max="261" width="65.109375" style="178" customWidth="1"/>
    <col min="262" max="339" width="12.109375" style="178" customWidth="1"/>
    <col min="340" max="511" width="1.44140625" style="178"/>
    <col min="512" max="512" width="8.88671875" style="178" customWidth="1"/>
    <col min="513" max="513" width="41.5546875" style="178" customWidth="1"/>
    <col min="514" max="516" width="16.88671875" style="178" customWidth="1"/>
    <col min="517" max="517" width="65.109375" style="178" customWidth="1"/>
    <col min="518" max="595" width="12.109375" style="178" customWidth="1"/>
    <col min="596" max="767" width="1.44140625" style="178"/>
    <col min="768" max="768" width="8.88671875" style="178" customWidth="1"/>
    <col min="769" max="769" width="41.5546875" style="178" customWidth="1"/>
    <col min="770" max="772" width="16.88671875" style="178" customWidth="1"/>
    <col min="773" max="773" width="65.109375" style="178" customWidth="1"/>
    <col min="774" max="851" width="12.109375" style="178" customWidth="1"/>
    <col min="852" max="1023" width="1.44140625" style="178"/>
    <col min="1024" max="1024" width="8.88671875" style="178" customWidth="1"/>
    <col min="1025" max="1025" width="41.5546875" style="178" customWidth="1"/>
    <col min="1026" max="1028" width="16.88671875" style="178" customWidth="1"/>
    <col min="1029" max="1029" width="65.109375" style="178" customWidth="1"/>
    <col min="1030" max="1107" width="12.109375" style="178" customWidth="1"/>
    <col min="1108" max="1279" width="1.44140625" style="178"/>
    <col min="1280" max="1280" width="8.88671875" style="178" customWidth="1"/>
    <col min="1281" max="1281" width="41.5546875" style="178" customWidth="1"/>
    <col min="1282" max="1284" width="16.88671875" style="178" customWidth="1"/>
    <col min="1285" max="1285" width="65.109375" style="178" customWidth="1"/>
    <col min="1286" max="1363" width="12.109375" style="178" customWidth="1"/>
    <col min="1364" max="1535" width="1.44140625" style="178"/>
    <col min="1536" max="1536" width="8.88671875" style="178" customWidth="1"/>
    <col min="1537" max="1537" width="41.5546875" style="178" customWidth="1"/>
    <col min="1538" max="1540" width="16.88671875" style="178" customWidth="1"/>
    <col min="1541" max="1541" width="65.109375" style="178" customWidth="1"/>
    <col min="1542" max="1619" width="12.109375" style="178" customWidth="1"/>
    <col min="1620" max="1791" width="1.44140625" style="178"/>
    <col min="1792" max="1792" width="8.88671875" style="178" customWidth="1"/>
    <col min="1793" max="1793" width="41.5546875" style="178" customWidth="1"/>
    <col min="1794" max="1796" width="16.88671875" style="178" customWidth="1"/>
    <col min="1797" max="1797" width="65.109375" style="178" customWidth="1"/>
    <col min="1798" max="1875" width="12.109375" style="178" customWidth="1"/>
    <col min="1876" max="2047" width="1.44140625" style="178"/>
    <col min="2048" max="2048" width="8.88671875" style="178" customWidth="1"/>
    <col min="2049" max="2049" width="41.5546875" style="178" customWidth="1"/>
    <col min="2050" max="2052" width="16.88671875" style="178" customWidth="1"/>
    <col min="2053" max="2053" width="65.109375" style="178" customWidth="1"/>
    <col min="2054" max="2131" width="12.109375" style="178" customWidth="1"/>
    <col min="2132" max="2303" width="1.44140625" style="178"/>
    <col min="2304" max="2304" width="8.88671875" style="178" customWidth="1"/>
    <col min="2305" max="2305" width="41.5546875" style="178" customWidth="1"/>
    <col min="2306" max="2308" width="16.88671875" style="178" customWidth="1"/>
    <col min="2309" max="2309" width="65.109375" style="178" customWidth="1"/>
    <col min="2310" max="2387" width="12.109375" style="178" customWidth="1"/>
    <col min="2388" max="2559" width="1.44140625" style="178"/>
    <col min="2560" max="2560" width="8.88671875" style="178" customWidth="1"/>
    <col min="2561" max="2561" width="41.5546875" style="178" customWidth="1"/>
    <col min="2562" max="2564" width="16.88671875" style="178" customWidth="1"/>
    <col min="2565" max="2565" width="65.109375" style="178" customWidth="1"/>
    <col min="2566" max="2643" width="12.109375" style="178" customWidth="1"/>
    <col min="2644" max="2815" width="1.44140625" style="178"/>
    <col min="2816" max="2816" width="8.88671875" style="178" customWidth="1"/>
    <col min="2817" max="2817" width="41.5546875" style="178" customWidth="1"/>
    <col min="2818" max="2820" width="16.88671875" style="178" customWidth="1"/>
    <col min="2821" max="2821" width="65.109375" style="178" customWidth="1"/>
    <col min="2822" max="2899" width="12.109375" style="178" customWidth="1"/>
    <col min="2900" max="3071" width="1.44140625" style="178"/>
    <col min="3072" max="3072" width="8.88671875" style="178" customWidth="1"/>
    <col min="3073" max="3073" width="41.5546875" style="178" customWidth="1"/>
    <col min="3074" max="3076" width="16.88671875" style="178" customWidth="1"/>
    <col min="3077" max="3077" width="65.109375" style="178" customWidth="1"/>
    <col min="3078" max="3155" width="12.109375" style="178" customWidth="1"/>
    <col min="3156" max="3327" width="1.44140625" style="178"/>
    <col min="3328" max="3328" width="8.88671875" style="178" customWidth="1"/>
    <col min="3329" max="3329" width="41.5546875" style="178" customWidth="1"/>
    <col min="3330" max="3332" width="16.88671875" style="178" customWidth="1"/>
    <col min="3333" max="3333" width="65.109375" style="178" customWidth="1"/>
    <col min="3334" max="3411" width="12.109375" style="178" customWidth="1"/>
    <col min="3412" max="3583" width="1.44140625" style="178"/>
    <col min="3584" max="3584" width="8.88671875" style="178" customWidth="1"/>
    <col min="3585" max="3585" width="41.5546875" style="178" customWidth="1"/>
    <col min="3586" max="3588" width="16.88671875" style="178" customWidth="1"/>
    <col min="3589" max="3589" width="65.109375" style="178" customWidth="1"/>
    <col min="3590" max="3667" width="12.109375" style="178" customWidth="1"/>
    <col min="3668" max="3839" width="1.44140625" style="178"/>
    <col min="3840" max="3840" width="8.88671875" style="178" customWidth="1"/>
    <col min="3841" max="3841" width="41.5546875" style="178" customWidth="1"/>
    <col min="3842" max="3844" width="16.88671875" style="178" customWidth="1"/>
    <col min="3845" max="3845" width="65.109375" style="178" customWidth="1"/>
    <col min="3846" max="3923" width="12.109375" style="178" customWidth="1"/>
    <col min="3924" max="4095" width="1.44140625" style="178"/>
    <col min="4096" max="4096" width="8.88671875" style="178" customWidth="1"/>
    <col min="4097" max="4097" width="41.5546875" style="178" customWidth="1"/>
    <col min="4098" max="4100" width="16.88671875" style="178" customWidth="1"/>
    <col min="4101" max="4101" width="65.109375" style="178" customWidth="1"/>
    <col min="4102" max="4179" width="12.109375" style="178" customWidth="1"/>
    <col min="4180" max="4351" width="1.44140625" style="178"/>
    <col min="4352" max="4352" width="8.88671875" style="178" customWidth="1"/>
    <col min="4353" max="4353" width="41.5546875" style="178" customWidth="1"/>
    <col min="4354" max="4356" width="16.88671875" style="178" customWidth="1"/>
    <col min="4357" max="4357" width="65.109375" style="178" customWidth="1"/>
    <col min="4358" max="4435" width="12.109375" style="178" customWidth="1"/>
    <col min="4436" max="4607" width="1.44140625" style="178"/>
    <col min="4608" max="4608" width="8.88671875" style="178" customWidth="1"/>
    <col min="4609" max="4609" width="41.5546875" style="178" customWidth="1"/>
    <col min="4610" max="4612" width="16.88671875" style="178" customWidth="1"/>
    <col min="4613" max="4613" width="65.109375" style="178" customWidth="1"/>
    <col min="4614" max="4691" width="12.109375" style="178" customWidth="1"/>
    <col min="4692" max="4863" width="1.44140625" style="178"/>
    <col min="4864" max="4864" width="8.88671875" style="178" customWidth="1"/>
    <col min="4865" max="4865" width="41.5546875" style="178" customWidth="1"/>
    <col min="4866" max="4868" width="16.88671875" style="178" customWidth="1"/>
    <col min="4869" max="4869" width="65.109375" style="178" customWidth="1"/>
    <col min="4870" max="4947" width="12.109375" style="178" customWidth="1"/>
    <col min="4948" max="5119" width="1.44140625" style="178"/>
    <col min="5120" max="5120" width="8.88671875" style="178" customWidth="1"/>
    <col min="5121" max="5121" width="41.5546875" style="178" customWidth="1"/>
    <col min="5122" max="5124" width="16.88671875" style="178" customWidth="1"/>
    <col min="5125" max="5125" width="65.109375" style="178" customWidth="1"/>
    <col min="5126" max="5203" width="12.109375" style="178" customWidth="1"/>
    <col min="5204" max="5375" width="1.44140625" style="178"/>
    <col min="5376" max="5376" width="8.88671875" style="178" customWidth="1"/>
    <col min="5377" max="5377" width="41.5546875" style="178" customWidth="1"/>
    <col min="5378" max="5380" width="16.88671875" style="178" customWidth="1"/>
    <col min="5381" max="5381" width="65.109375" style="178" customWidth="1"/>
    <col min="5382" max="5459" width="12.109375" style="178" customWidth="1"/>
    <col min="5460" max="5631" width="1.44140625" style="178"/>
    <col min="5632" max="5632" width="8.88671875" style="178" customWidth="1"/>
    <col min="5633" max="5633" width="41.5546875" style="178" customWidth="1"/>
    <col min="5634" max="5636" width="16.88671875" style="178" customWidth="1"/>
    <col min="5637" max="5637" width="65.109375" style="178" customWidth="1"/>
    <col min="5638" max="5715" width="12.109375" style="178" customWidth="1"/>
    <col min="5716" max="5887" width="1.44140625" style="178"/>
    <col min="5888" max="5888" width="8.88671875" style="178" customWidth="1"/>
    <col min="5889" max="5889" width="41.5546875" style="178" customWidth="1"/>
    <col min="5890" max="5892" width="16.88671875" style="178" customWidth="1"/>
    <col min="5893" max="5893" width="65.109375" style="178" customWidth="1"/>
    <col min="5894" max="5971" width="12.109375" style="178" customWidth="1"/>
    <col min="5972" max="6143" width="1.44140625" style="178"/>
    <col min="6144" max="6144" width="8.88671875" style="178" customWidth="1"/>
    <col min="6145" max="6145" width="41.5546875" style="178" customWidth="1"/>
    <col min="6146" max="6148" width="16.88671875" style="178" customWidth="1"/>
    <col min="6149" max="6149" width="65.109375" style="178" customWidth="1"/>
    <col min="6150" max="6227" width="12.109375" style="178" customWidth="1"/>
    <col min="6228" max="6399" width="1.44140625" style="178"/>
    <col min="6400" max="6400" width="8.88671875" style="178" customWidth="1"/>
    <col min="6401" max="6401" width="41.5546875" style="178" customWidth="1"/>
    <col min="6402" max="6404" width="16.88671875" style="178" customWidth="1"/>
    <col min="6405" max="6405" width="65.109375" style="178" customWidth="1"/>
    <col min="6406" max="6483" width="12.109375" style="178" customWidth="1"/>
    <col min="6484" max="6655" width="1.44140625" style="178"/>
    <col min="6656" max="6656" width="8.88671875" style="178" customWidth="1"/>
    <col min="6657" max="6657" width="41.5546875" style="178" customWidth="1"/>
    <col min="6658" max="6660" width="16.88671875" style="178" customWidth="1"/>
    <col min="6661" max="6661" width="65.109375" style="178" customWidth="1"/>
    <col min="6662" max="6739" width="12.109375" style="178" customWidth="1"/>
    <col min="6740" max="6911" width="1.44140625" style="178"/>
    <col min="6912" max="6912" width="8.88671875" style="178" customWidth="1"/>
    <col min="6913" max="6913" width="41.5546875" style="178" customWidth="1"/>
    <col min="6914" max="6916" width="16.88671875" style="178" customWidth="1"/>
    <col min="6917" max="6917" width="65.109375" style="178" customWidth="1"/>
    <col min="6918" max="6995" width="12.109375" style="178" customWidth="1"/>
    <col min="6996" max="7167" width="1.44140625" style="178"/>
    <col min="7168" max="7168" width="8.88671875" style="178" customWidth="1"/>
    <col min="7169" max="7169" width="41.5546875" style="178" customWidth="1"/>
    <col min="7170" max="7172" width="16.88671875" style="178" customWidth="1"/>
    <col min="7173" max="7173" width="65.109375" style="178" customWidth="1"/>
    <col min="7174" max="7251" width="12.109375" style="178" customWidth="1"/>
    <col min="7252" max="7423" width="1.44140625" style="178"/>
    <col min="7424" max="7424" width="8.88671875" style="178" customWidth="1"/>
    <col min="7425" max="7425" width="41.5546875" style="178" customWidth="1"/>
    <col min="7426" max="7428" width="16.88671875" style="178" customWidth="1"/>
    <col min="7429" max="7429" width="65.109375" style="178" customWidth="1"/>
    <col min="7430" max="7507" width="12.109375" style="178" customWidth="1"/>
    <col min="7508" max="7679" width="1.44140625" style="178"/>
    <col min="7680" max="7680" width="8.88671875" style="178" customWidth="1"/>
    <col min="7681" max="7681" width="41.5546875" style="178" customWidth="1"/>
    <col min="7682" max="7684" width="16.88671875" style="178" customWidth="1"/>
    <col min="7685" max="7685" width="65.109375" style="178" customWidth="1"/>
    <col min="7686" max="7763" width="12.109375" style="178" customWidth="1"/>
    <col min="7764" max="7935" width="1.44140625" style="178"/>
    <col min="7936" max="7936" width="8.88671875" style="178" customWidth="1"/>
    <col min="7937" max="7937" width="41.5546875" style="178" customWidth="1"/>
    <col min="7938" max="7940" width="16.88671875" style="178" customWidth="1"/>
    <col min="7941" max="7941" width="65.109375" style="178" customWidth="1"/>
    <col min="7942" max="8019" width="12.109375" style="178" customWidth="1"/>
    <col min="8020" max="8191" width="1.44140625" style="178"/>
    <col min="8192" max="8192" width="8.88671875" style="178" customWidth="1"/>
    <col min="8193" max="8193" width="41.5546875" style="178" customWidth="1"/>
    <col min="8194" max="8196" width="16.88671875" style="178" customWidth="1"/>
    <col min="8197" max="8197" width="65.109375" style="178" customWidth="1"/>
    <col min="8198" max="8275" width="12.109375" style="178" customWidth="1"/>
    <col min="8276" max="8447" width="1.44140625" style="178"/>
    <col min="8448" max="8448" width="8.88671875" style="178" customWidth="1"/>
    <col min="8449" max="8449" width="41.5546875" style="178" customWidth="1"/>
    <col min="8450" max="8452" width="16.88671875" style="178" customWidth="1"/>
    <col min="8453" max="8453" width="65.109375" style="178" customWidth="1"/>
    <col min="8454" max="8531" width="12.109375" style="178" customWidth="1"/>
    <col min="8532" max="8703" width="1.44140625" style="178"/>
    <col min="8704" max="8704" width="8.88671875" style="178" customWidth="1"/>
    <col min="8705" max="8705" width="41.5546875" style="178" customWidth="1"/>
    <col min="8706" max="8708" width="16.88671875" style="178" customWidth="1"/>
    <col min="8709" max="8709" width="65.109375" style="178" customWidth="1"/>
    <col min="8710" max="8787" width="12.109375" style="178" customWidth="1"/>
    <col min="8788" max="8959" width="1.44140625" style="178"/>
    <col min="8960" max="8960" width="8.88671875" style="178" customWidth="1"/>
    <col min="8961" max="8961" width="41.5546875" style="178" customWidth="1"/>
    <col min="8962" max="8964" width="16.88671875" style="178" customWidth="1"/>
    <col min="8965" max="8965" width="65.109375" style="178" customWidth="1"/>
    <col min="8966" max="9043" width="12.109375" style="178" customWidth="1"/>
    <col min="9044" max="9215" width="1.44140625" style="178"/>
    <col min="9216" max="9216" width="8.88671875" style="178" customWidth="1"/>
    <col min="9217" max="9217" width="41.5546875" style="178" customWidth="1"/>
    <col min="9218" max="9220" width="16.88671875" style="178" customWidth="1"/>
    <col min="9221" max="9221" width="65.109375" style="178" customWidth="1"/>
    <col min="9222" max="9299" width="12.109375" style="178" customWidth="1"/>
    <col min="9300" max="9471" width="1.44140625" style="178"/>
    <col min="9472" max="9472" width="8.88671875" style="178" customWidth="1"/>
    <col min="9473" max="9473" width="41.5546875" style="178" customWidth="1"/>
    <col min="9474" max="9476" width="16.88671875" style="178" customWidth="1"/>
    <col min="9477" max="9477" width="65.109375" style="178" customWidth="1"/>
    <col min="9478" max="9555" width="12.109375" style="178" customWidth="1"/>
    <col min="9556" max="9727" width="1.44140625" style="178"/>
    <col min="9728" max="9728" width="8.88671875" style="178" customWidth="1"/>
    <col min="9729" max="9729" width="41.5546875" style="178" customWidth="1"/>
    <col min="9730" max="9732" width="16.88671875" style="178" customWidth="1"/>
    <col min="9733" max="9733" width="65.109375" style="178" customWidth="1"/>
    <col min="9734" max="9811" width="12.109375" style="178" customWidth="1"/>
    <col min="9812" max="9983" width="1.44140625" style="178"/>
    <col min="9984" max="9984" width="8.88671875" style="178" customWidth="1"/>
    <col min="9985" max="9985" width="41.5546875" style="178" customWidth="1"/>
    <col min="9986" max="9988" width="16.88671875" style="178" customWidth="1"/>
    <col min="9989" max="9989" width="65.109375" style="178" customWidth="1"/>
    <col min="9990" max="10067" width="12.109375" style="178" customWidth="1"/>
    <col min="10068" max="10239" width="1.44140625" style="178"/>
    <col min="10240" max="10240" width="8.88671875" style="178" customWidth="1"/>
    <col min="10241" max="10241" width="41.5546875" style="178" customWidth="1"/>
    <col min="10242" max="10244" width="16.88671875" style="178" customWidth="1"/>
    <col min="10245" max="10245" width="65.109375" style="178" customWidth="1"/>
    <col min="10246" max="10323" width="12.109375" style="178" customWidth="1"/>
    <col min="10324" max="10495" width="1.44140625" style="178"/>
    <col min="10496" max="10496" width="8.88671875" style="178" customWidth="1"/>
    <col min="10497" max="10497" width="41.5546875" style="178" customWidth="1"/>
    <col min="10498" max="10500" width="16.88671875" style="178" customWidth="1"/>
    <col min="10501" max="10501" width="65.109375" style="178" customWidth="1"/>
    <col min="10502" max="10579" width="12.109375" style="178" customWidth="1"/>
    <col min="10580" max="10751" width="1.44140625" style="178"/>
    <col min="10752" max="10752" width="8.88671875" style="178" customWidth="1"/>
    <col min="10753" max="10753" width="41.5546875" style="178" customWidth="1"/>
    <col min="10754" max="10756" width="16.88671875" style="178" customWidth="1"/>
    <col min="10757" max="10757" width="65.109375" style="178" customWidth="1"/>
    <col min="10758" max="10835" width="12.109375" style="178" customWidth="1"/>
    <col min="10836" max="11007" width="1.44140625" style="178"/>
    <col min="11008" max="11008" width="8.88671875" style="178" customWidth="1"/>
    <col min="11009" max="11009" width="41.5546875" style="178" customWidth="1"/>
    <col min="11010" max="11012" width="16.88671875" style="178" customWidth="1"/>
    <col min="11013" max="11013" width="65.109375" style="178" customWidth="1"/>
    <col min="11014" max="11091" width="12.109375" style="178" customWidth="1"/>
    <col min="11092" max="11263" width="1.44140625" style="178"/>
    <col min="11264" max="11264" width="8.88671875" style="178" customWidth="1"/>
    <col min="11265" max="11265" width="41.5546875" style="178" customWidth="1"/>
    <col min="11266" max="11268" width="16.88671875" style="178" customWidth="1"/>
    <col min="11269" max="11269" width="65.109375" style="178" customWidth="1"/>
    <col min="11270" max="11347" width="12.109375" style="178" customWidth="1"/>
    <col min="11348" max="11519" width="1.44140625" style="178"/>
    <col min="11520" max="11520" width="8.88671875" style="178" customWidth="1"/>
    <col min="11521" max="11521" width="41.5546875" style="178" customWidth="1"/>
    <col min="11522" max="11524" width="16.88671875" style="178" customWidth="1"/>
    <col min="11525" max="11525" width="65.109375" style="178" customWidth="1"/>
    <col min="11526" max="11603" width="12.109375" style="178" customWidth="1"/>
    <col min="11604" max="11775" width="1.44140625" style="178"/>
    <col min="11776" max="11776" width="8.88671875" style="178" customWidth="1"/>
    <col min="11777" max="11777" width="41.5546875" style="178" customWidth="1"/>
    <col min="11778" max="11780" width="16.88671875" style="178" customWidth="1"/>
    <col min="11781" max="11781" width="65.109375" style="178" customWidth="1"/>
    <col min="11782" max="11859" width="12.109375" style="178" customWidth="1"/>
    <col min="11860" max="12031" width="1.44140625" style="178"/>
    <col min="12032" max="12032" width="8.88671875" style="178" customWidth="1"/>
    <col min="12033" max="12033" width="41.5546875" style="178" customWidth="1"/>
    <col min="12034" max="12036" width="16.88671875" style="178" customWidth="1"/>
    <col min="12037" max="12037" width="65.109375" style="178" customWidth="1"/>
    <col min="12038" max="12115" width="12.109375" style="178" customWidth="1"/>
    <col min="12116" max="12287" width="1.44140625" style="178"/>
    <col min="12288" max="12288" width="8.88671875" style="178" customWidth="1"/>
    <col min="12289" max="12289" width="41.5546875" style="178" customWidth="1"/>
    <col min="12290" max="12292" width="16.88671875" style="178" customWidth="1"/>
    <col min="12293" max="12293" width="65.109375" style="178" customWidth="1"/>
    <col min="12294" max="12371" width="12.109375" style="178" customWidth="1"/>
    <col min="12372" max="12543" width="1.44140625" style="178"/>
    <col min="12544" max="12544" width="8.88671875" style="178" customWidth="1"/>
    <col min="12545" max="12545" width="41.5546875" style="178" customWidth="1"/>
    <col min="12546" max="12548" width="16.88671875" style="178" customWidth="1"/>
    <col min="12549" max="12549" width="65.109375" style="178" customWidth="1"/>
    <col min="12550" max="12627" width="12.109375" style="178" customWidth="1"/>
    <col min="12628" max="12799" width="1.44140625" style="178"/>
    <col min="12800" max="12800" width="8.88671875" style="178" customWidth="1"/>
    <col min="12801" max="12801" width="41.5546875" style="178" customWidth="1"/>
    <col min="12802" max="12804" width="16.88671875" style="178" customWidth="1"/>
    <col min="12805" max="12805" width="65.109375" style="178" customWidth="1"/>
    <col min="12806" max="12883" width="12.109375" style="178" customWidth="1"/>
    <col min="12884" max="13055" width="1.44140625" style="178"/>
    <col min="13056" max="13056" width="8.88671875" style="178" customWidth="1"/>
    <col min="13057" max="13057" width="41.5546875" style="178" customWidth="1"/>
    <col min="13058" max="13060" width="16.88671875" style="178" customWidth="1"/>
    <col min="13061" max="13061" width="65.109375" style="178" customWidth="1"/>
    <col min="13062" max="13139" width="12.109375" style="178" customWidth="1"/>
    <col min="13140" max="13311" width="1.44140625" style="178"/>
    <col min="13312" max="13312" width="8.88671875" style="178" customWidth="1"/>
    <col min="13313" max="13313" width="41.5546875" style="178" customWidth="1"/>
    <col min="13314" max="13316" width="16.88671875" style="178" customWidth="1"/>
    <col min="13317" max="13317" width="65.109375" style="178" customWidth="1"/>
    <col min="13318" max="13395" width="12.109375" style="178" customWidth="1"/>
    <col min="13396" max="13567" width="1.44140625" style="178"/>
    <col min="13568" max="13568" width="8.88671875" style="178" customWidth="1"/>
    <col min="13569" max="13569" width="41.5546875" style="178" customWidth="1"/>
    <col min="13570" max="13572" width="16.88671875" style="178" customWidth="1"/>
    <col min="13573" max="13573" width="65.109375" style="178" customWidth="1"/>
    <col min="13574" max="13651" width="12.109375" style="178" customWidth="1"/>
    <col min="13652" max="13823" width="1.44140625" style="178"/>
    <col min="13824" max="13824" width="8.88671875" style="178" customWidth="1"/>
    <col min="13825" max="13825" width="41.5546875" style="178" customWidth="1"/>
    <col min="13826" max="13828" width="16.88671875" style="178" customWidth="1"/>
    <col min="13829" max="13829" width="65.109375" style="178" customWidth="1"/>
    <col min="13830" max="13907" width="12.109375" style="178" customWidth="1"/>
    <col min="13908" max="14079" width="1.44140625" style="178"/>
    <col min="14080" max="14080" width="8.88671875" style="178" customWidth="1"/>
    <col min="14081" max="14081" width="41.5546875" style="178" customWidth="1"/>
    <col min="14082" max="14084" width="16.88671875" style="178" customWidth="1"/>
    <col min="14085" max="14085" width="65.109375" style="178" customWidth="1"/>
    <col min="14086" max="14163" width="12.109375" style="178" customWidth="1"/>
    <col min="14164" max="14335" width="1.44140625" style="178"/>
    <col min="14336" max="14336" width="8.88671875" style="178" customWidth="1"/>
    <col min="14337" max="14337" width="41.5546875" style="178" customWidth="1"/>
    <col min="14338" max="14340" width="16.88671875" style="178" customWidth="1"/>
    <col min="14341" max="14341" width="65.109375" style="178" customWidth="1"/>
    <col min="14342" max="14419" width="12.109375" style="178" customWidth="1"/>
    <col min="14420" max="14591" width="1.44140625" style="178"/>
    <col min="14592" max="14592" width="8.88671875" style="178" customWidth="1"/>
    <col min="14593" max="14593" width="41.5546875" style="178" customWidth="1"/>
    <col min="14594" max="14596" width="16.88671875" style="178" customWidth="1"/>
    <col min="14597" max="14597" width="65.109375" style="178" customWidth="1"/>
    <col min="14598" max="14675" width="12.109375" style="178" customWidth="1"/>
    <col min="14676" max="14847" width="1.44140625" style="178"/>
    <col min="14848" max="14848" width="8.88671875" style="178" customWidth="1"/>
    <col min="14849" max="14849" width="41.5546875" style="178" customWidth="1"/>
    <col min="14850" max="14852" width="16.88671875" style="178" customWidth="1"/>
    <col min="14853" max="14853" width="65.109375" style="178" customWidth="1"/>
    <col min="14854" max="14931" width="12.109375" style="178" customWidth="1"/>
    <col min="14932" max="15103" width="1.44140625" style="178"/>
    <col min="15104" max="15104" width="8.88671875" style="178" customWidth="1"/>
    <col min="15105" max="15105" width="41.5546875" style="178" customWidth="1"/>
    <col min="15106" max="15108" width="16.88671875" style="178" customWidth="1"/>
    <col min="15109" max="15109" width="65.109375" style="178" customWidth="1"/>
    <col min="15110" max="15187" width="12.109375" style="178" customWidth="1"/>
    <col min="15188" max="15359" width="1.44140625" style="178"/>
    <col min="15360" max="15360" width="8.88671875" style="178" customWidth="1"/>
    <col min="15361" max="15361" width="41.5546875" style="178" customWidth="1"/>
    <col min="15362" max="15364" width="16.88671875" style="178" customWidth="1"/>
    <col min="15365" max="15365" width="65.109375" style="178" customWidth="1"/>
    <col min="15366" max="15443" width="12.109375" style="178" customWidth="1"/>
    <col min="15444" max="15615" width="1.44140625" style="178"/>
    <col min="15616" max="15616" width="8.88671875" style="178" customWidth="1"/>
    <col min="15617" max="15617" width="41.5546875" style="178" customWidth="1"/>
    <col min="15618" max="15620" width="16.88671875" style="178" customWidth="1"/>
    <col min="15621" max="15621" width="65.109375" style="178" customWidth="1"/>
    <col min="15622" max="15699" width="12.109375" style="178" customWidth="1"/>
    <col min="15700" max="15871" width="1.44140625" style="178"/>
    <col min="15872" max="15872" width="8.88671875" style="178" customWidth="1"/>
    <col min="15873" max="15873" width="41.5546875" style="178" customWidth="1"/>
    <col min="15874" max="15876" width="16.88671875" style="178" customWidth="1"/>
    <col min="15877" max="15877" width="65.109375" style="178" customWidth="1"/>
    <col min="15878" max="15955" width="12.109375" style="178" customWidth="1"/>
    <col min="15956" max="16127" width="1.44140625" style="178"/>
    <col min="16128" max="16128" width="8.88671875" style="178" customWidth="1"/>
    <col min="16129" max="16129" width="41.5546875" style="178" customWidth="1"/>
    <col min="16130" max="16132" width="16.88671875" style="178" customWidth="1"/>
    <col min="16133" max="16133" width="65.109375" style="178" customWidth="1"/>
    <col min="16134" max="16211" width="12.109375" style="178" customWidth="1"/>
    <col min="16212" max="16384" width="1.44140625" style="178"/>
  </cols>
  <sheetData>
    <row r="1" spans="1:7" s="176" customFormat="1" ht="11.25" x14ac:dyDescent="0.2"/>
    <row r="2" spans="1:7" s="177" customFormat="1" ht="18" x14ac:dyDescent="0.35">
      <c r="A2" s="284" t="s">
        <v>353</v>
      </c>
      <c r="B2" s="284"/>
      <c r="C2" s="284"/>
      <c r="D2" s="284"/>
      <c r="E2" s="284"/>
    </row>
    <row r="3" spans="1:7" s="177" customFormat="1" ht="18" x14ac:dyDescent="0.35">
      <c r="A3" s="284"/>
      <c r="B3" s="284"/>
      <c r="C3" s="284"/>
      <c r="D3" s="284"/>
      <c r="E3" s="284"/>
    </row>
    <row r="4" spans="1:7" s="177" customFormat="1" ht="18.75" customHeight="1" x14ac:dyDescent="0.35">
      <c r="A4" s="284"/>
      <c r="B4" s="284"/>
      <c r="C4" s="284"/>
      <c r="D4" s="284"/>
      <c r="E4" s="284"/>
      <c r="F4" s="178"/>
      <c r="G4" s="178"/>
    </row>
    <row r="5" spans="1:7" s="179" customFormat="1" ht="15" customHeight="1" x14ac:dyDescent="0.25">
      <c r="A5" s="178"/>
      <c r="B5" s="178"/>
      <c r="C5" s="178"/>
      <c r="D5" s="178"/>
      <c r="F5" s="178"/>
      <c r="G5" s="178"/>
    </row>
    <row r="6" spans="1:7" s="180" customFormat="1" ht="17.399999999999999" x14ac:dyDescent="0.3">
      <c r="A6" s="285" t="s">
        <v>414</v>
      </c>
      <c r="B6" s="285"/>
      <c r="C6" s="285"/>
      <c r="D6" s="285"/>
      <c r="E6" s="285"/>
      <c r="F6" s="178"/>
      <c r="G6" s="178"/>
    </row>
    <row r="7" spans="1:7" s="181" customFormat="1" x14ac:dyDescent="0.25">
      <c r="A7" s="286" t="s">
        <v>272</v>
      </c>
      <c r="B7" s="286"/>
      <c r="C7" s="286"/>
      <c r="D7" s="286"/>
      <c r="E7" s="286"/>
      <c r="F7" s="178"/>
      <c r="G7" s="178"/>
    </row>
    <row r="9" spans="1:7" ht="15.75" thickBot="1" x14ac:dyDescent="0.3"/>
    <row r="10" spans="1:7" ht="16.2" thickBot="1" x14ac:dyDescent="0.3">
      <c r="A10" s="287" t="s">
        <v>354</v>
      </c>
      <c r="B10" s="289" t="s">
        <v>355</v>
      </c>
      <c r="C10" s="182" t="s">
        <v>356</v>
      </c>
      <c r="D10" s="183" t="s">
        <v>357</v>
      </c>
      <c r="E10" s="289" t="s">
        <v>358</v>
      </c>
    </row>
    <row r="11" spans="1:7" x14ac:dyDescent="0.25">
      <c r="A11" s="288"/>
      <c r="B11" s="290"/>
      <c r="C11" s="184" t="s">
        <v>417</v>
      </c>
      <c r="D11" s="184" t="s">
        <v>359</v>
      </c>
      <c r="E11" s="290"/>
    </row>
    <row r="12" spans="1:7" ht="15" x14ac:dyDescent="0.25">
      <c r="A12" s="185">
        <v>1</v>
      </c>
      <c r="B12" s="186" t="s">
        <v>305</v>
      </c>
      <c r="C12" s="186" t="s">
        <v>307</v>
      </c>
      <c r="D12" s="186" t="s">
        <v>308</v>
      </c>
      <c r="E12" s="186" t="s">
        <v>309</v>
      </c>
    </row>
    <row r="13" spans="1:7" ht="55.2" x14ac:dyDescent="0.25">
      <c r="A13" s="186">
        <v>1</v>
      </c>
      <c r="B13" s="185" t="s">
        <v>360</v>
      </c>
      <c r="C13" s="187">
        <v>9272</v>
      </c>
      <c r="D13" s="188"/>
      <c r="E13" s="186" t="s">
        <v>361</v>
      </c>
    </row>
    <row r="14" spans="1:7" ht="15.6" x14ac:dyDescent="0.25">
      <c r="A14" s="186" t="s">
        <v>362</v>
      </c>
      <c r="B14" s="185" t="s">
        <v>363</v>
      </c>
      <c r="C14" s="187"/>
      <c r="D14" s="188"/>
      <c r="E14" s="283" t="s">
        <v>361</v>
      </c>
    </row>
    <row r="15" spans="1:7" ht="15.6" x14ac:dyDescent="0.25">
      <c r="A15" s="186" t="s">
        <v>364</v>
      </c>
      <c r="B15" s="185" t="s">
        <v>365</v>
      </c>
      <c r="C15" s="187"/>
      <c r="D15" s="188"/>
      <c r="E15" s="283"/>
    </row>
    <row r="16" spans="1:7" ht="15.6" x14ac:dyDescent="0.25">
      <c r="A16" s="186" t="s">
        <v>366</v>
      </c>
      <c r="B16" s="185" t="s">
        <v>367</v>
      </c>
      <c r="C16" s="187">
        <v>1300</v>
      </c>
      <c r="D16" s="188"/>
      <c r="E16" s="283"/>
    </row>
    <row r="17" spans="1:7" ht="15.6" x14ac:dyDescent="0.25">
      <c r="A17" s="186" t="s">
        <v>368</v>
      </c>
      <c r="B17" s="185" t="s">
        <v>369</v>
      </c>
      <c r="C17" s="187">
        <v>7972</v>
      </c>
      <c r="D17" s="188"/>
      <c r="E17" s="283"/>
      <c r="F17" s="247"/>
    </row>
    <row r="18" spans="1:7" ht="82.8" x14ac:dyDescent="0.25">
      <c r="A18" s="186" t="s">
        <v>305</v>
      </c>
      <c r="B18" s="186" t="s">
        <v>370</v>
      </c>
      <c r="C18" s="189">
        <f>IF(C13=0,0,'Форма 8.1 предприятие'!AB48/'Форма 8.3'!C13)</f>
        <v>0.35156471095772218</v>
      </c>
      <c r="D18" s="190">
        <f>IF(D13=0,0,'[11]Форма 8.1 эксперты'!AE18/'Форма 8.3'!D13)</f>
        <v>0</v>
      </c>
      <c r="E18" s="186" t="s">
        <v>371</v>
      </c>
    </row>
    <row r="19" spans="1:7" ht="82.8" x14ac:dyDescent="0.25">
      <c r="A19" s="186" t="s">
        <v>306</v>
      </c>
      <c r="B19" s="186" t="s">
        <v>372</v>
      </c>
      <c r="C19" s="189">
        <f>IF(C13=0,0,'Форма 8.1 предприятие'!M52/'Форма 8.3'!C13)</f>
        <v>0.12823554788610872</v>
      </c>
      <c r="D19" s="190">
        <f>IF(D13=0,0,'[11]Форма 8.1 предприятие'!P52/'Форма 8.3'!D13)</f>
        <v>0</v>
      </c>
      <c r="E19" s="186" t="s">
        <v>373</v>
      </c>
    </row>
    <row r="20" spans="1:7" ht="96.6" x14ac:dyDescent="0.25">
      <c r="A20" s="186" t="s">
        <v>307</v>
      </c>
      <c r="B20" s="186" t="s">
        <v>374</v>
      </c>
      <c r="C20" s="191">
        <f>IF(C13=0,"-",'Форма 8.1 предприятие'!AC48/'Форма 8.3'!C13)</f>
        <v>0</v>
      </c>
      <c r="D20" s="192" t="str">
        <f>IF(D13=0,"-",'[11]Форма 8.1 эксперты'!AF18/D13)</f>
        <v>-</v>
      </c>
      <c r="E20" s="186" t="s">
        <v>375</v>
      </c>
      <c r="F20" s="181"/>
      <c r="G20" s="181"/>
    </row>
    <row r="21" spans="1:7" ht="96.6" x14ac:dyDescent="0.25">
      <c r="A21" s="186" t="s">
        <v>308</v>
      </c>
      <c r="B21" s="186" t="s">
        <v>376</v>
      </c>
      <c r="C21" s="191">
        <v>0</v>
      </c>
      <c r="D21" s="192" t="str">
        <f>IF(D13=0,"-",'[11]Форма 8.1 эксперты'!P19/'Форма 8.3'!D13)</f>
        <v>-</v>
      </c>
      <c r="E21" s="186" t="s">
        <v>377</v>
      </c>
    </row>
    <row r="22" spans="1:7" x14ac:dyDescent="0.25">
      <c r="E22" s="193"/>
    </row>
    <row r="23" spans="1:7" x14ac:dyDescent="0.25">
      <c r="E23" s="193"/>
    </row>
    <row r="24" spans="1:7" x14ac:dyDescent="0.25">
      <c r="E24" s="193"/>
    </row>
    <row r="25" spans="1:7" ht="13.95" customHeight="1" x14ac:dyDescent="0.25">
      <c r="B25" s="194" t="s">
        <v>378</v>
      </c>
    </row>
    <row r="26" spans="1:7" x14ac:dyDescent="0.25">
      <c r="B26" s="194" t="s">
        <v>379</v>
      </c>
    </row>
  </sheetData>
  <mergeCells count="7">
    <mergeCell ref="E14:E17"/>
    <mergeCell ref="A2:E4"/>
    <mergeCell ref="A6:E6"/>
    <mergeCell ref="A7:E7"/>
    <mergeCell ref="A10:A11"/>
    <mergeCell ref="B10:B11"/>
    <mergeCell ref="E10:E11"/>
  </mergeCells>
  <pageMargins left="0.78740157480314965" right="0.39370078740157483" top="0.39370078740157483" bottom="0.39370078740157483" header="0.27559055118110237" footer="0.27559055118110237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27"/>
  <sheetViews>
    <sheetView tabSelected="1" topLeftCell="A10" zoomScaleNormal="100" zoomScaleSheetLayoutView="85" workbookViewId="0">
      <selection activeCell="A4" sqref="A4:AA4"/>
    </sheetView>
  </sheetViews>
  <sheetFormatPr defaultColWidth="9.109375" defaultRowHeight="13.8" outlineLevelCol="1" x14ac:dyDescent="0.25"/>
  <cols>
    <col min="1" max="1" width="6.5546875" style="195" customWidth="1"/>
    <col min="2" max="2" width="9.109375" style="195"/>
    <col min="3" max="3" width="73.33203125" style="195" customWidth="1"/>
    <col min="4" max="4" width="17.88671875" style="195" customWidth="1"/>
    <col min="5" max="5" width="14.88671875" style="195" hidden="1" customWidth="1" outlineLevel="1"/>
    <col min="6" max="6" width="9.109375" style="195" collapsed="1"/>
    <col min="7" max="253" width="9.109375" style="195"/>
    <col min="254" max="254" width="6.5546875" style="195" customWidth="1"/>
    <col min="255" max="255" width="9.109375" style="195"/>
    <col min="256" max="256" width="73.33203125" style="195" customWidth="1"/>
    <col min="257" max="258" width="15.6640625" style="195" customWidth="1"/>
    <col min="259" max="259" width="15.33203125" style="195" customWidth="1"/>
    <col min="260" max="260" width="24.6640625" style="195" customWidth="1"/>
    <col min="261" max="509" width="9.109375" style="195"/>
    <col min="510" max="510" width="6.5546875" style="195" customWidth="1"/>
    <col min="511" max="511" width="9.109375" style="195"/>
    <col min="512" max="512" width="73.33203125" style="195" customWidth="1"/>
    <col min="513" max="514" width="15.6640625" style="195" customWidth="1"/>
    <col min="515" max="515" width="15.33203125" style="195" customWidth="1"/>
    <col min="516" max="516" width="24.6640625" style="195" customWidth="1"/>
    <col min="517" max="765" width="9.109375" style="195"/>
    <col min="766" max="766" width="6.5546875" style="195" customWidth="1"/>
    <col min="767" max="767" width="9.109375" style="195"/>
    <col min="768" max="768" width="73.33203125" style="195" customWidth="1"/>
    <col min="769" max="770" width="15.6640625" style="195" customWidth="1"/>
    <col min="771" max="771" width="15.33203125" style="195" customWidth="1"/>
    <col min="772" max="772" width="24.6640625" style="195" customWidth="1"/>
    <col min="773" max="1021" width="9.109375" style="195"/>
    <col min="1022" max="1022" width="6.5546875" style="195" customWidth="1"/>
    <col min="1023" max="1023" width="9.109375" style="195"/>
    <col min="1024" max="1024" width="73.33203125" style="195" customWidth="1"/>
    <col min="1025" max="1026" width="15.6640625" style="195" customWidth="1"/>
    <col min="1027" max="1027" width="15.33203125" style="195" customWidth="1"/>
    <col min="1028" max="1028" width="24.6640625" style="195" customWidth="1"/>
    <col min="1029" max="1277" width="9.109375" style="195"/>
    <col min="1278" max="1278" width="6.5546875" style="195" customWidth="1"/>
    <col min="1279" max="1279" width="9.109375" style="195"/>
    <col min="1280" max="1280" width="73.33203125" style="195" customWidth="1"/>
    <col min="1281" max="1282" width="15.6640625" style="195" customWidth="1"/>
    <col min="1283" max="1283" width="15.33203125" style="195" customWidth="1"/>
    <col min="1284" max="1284" width="24.6640625" style="195" customWidth="1"/>
    <col min="1285" max="1533" width="9.109375" style="195"/>
    <col min="1534" max="1534" width="6.5546875" style="195" customWidth="1"/>
    <col min="1535" max="1535" width="9.109375" style="195"/>
    <col min="1536" max="1536" width="73.33203125" style="195" customWidth="1"/>
    <col min="1537" max="1538" width="15.6640625" style="195" customWidth="1"/>
    <col min="1539" max="1539" width="15.33203125" style="195" customWidth="1"/>
    <col min="1540" max="1540" width="24.6640625" style="195" customWidth="1"/>
    <col min="1541" max="1789" width="9.109375" style="195"/>
    <col min="1790" max="1790" width="6.5546875" style="195" customWidth="1"/>
    <col min="1791" max="1791" width="9.109375" style="195"/>
    <col min="1792" max="1792" width="73.33203125" style="195" customWidth="1"/>
    <col min="1793" max="1794" width="15.6640625" style="195" customWidth="1"/>
    <col min="1795" max="1795" width="15.33203125" style="195" customWidth="1"/>
    <col min="1796" max="1796" width="24.6640625" style="195" customWidth="1"/>
    <col min="1797" max="2045" width="9.109375" style="195"/>
    <col min="2046" max="2046" width="6.5546875" style="195" customWidth="1"/>
    <col min="2047" max="2047" width="9.109375" style="195"/>
    <col min="2048" max="2048" width="73.33203125" style="195" customWidth="1"/>
    <col min="2049" max="2050" width="15.6640625" style="195" customWidth="1"/>
    <col min="2051" max="2051" width="15.33203125" style="195" customWidth="1"/>
    <col min="2052" max="2052" width="24.6640625" style="195" customWidth="1"/>
    <col min="2053" max="2301" width="9.109375" style="195"/>
    <col min="2302" max="2302" width="6.5546875" style="195" customWidth="1"/>
    <col min="2303" max="2303" width="9.109375" style="195"/>
    <col min="2304" max="2304" width="73.33203125" style="195" customWidth="1"/>
    <col min="2305" max="2306" width="15.6640625" style="195" customWidth="1"/>
    <col min="2307" max="2307" width="15.33203125" style="195" customWidth="1"/>
    <col min="2308" max="2308" width="24.6640625" style="195" customWidth="1"/>
    <col min="2309" max="2557" width="9.109375" style="195"/>
    <col min="2558" max="2558" width="6.5546875" style="195" customWidth="1"/>
    <col min="2559" max="2559" width="9.109375" style="195"/>
    <col min="2560" max="2560" width="73.33203125" style="195" customWidth="1"/>
    <col min="2561" max="2562" width="15.6640625" style="195" customWidth="1"/>
    <col min="2563" max="2563" width="15.33203125" style="195" customWidth="1"/>
    <col min="2564" max="2564" width="24.6640625" style="195" customWidth="1"/>
    <col min="2565" max="2813" width="9.109375" style="195"/>
    <col min="2814" max="2814" width="6.5546875" style="195" customWidth="1"/>
    <col min="2815" max="2815" width="9.109375" style="195"/>
    <col min="2816" max="2816" width="73.33203125" style="195" customWidth="1"/>
    <col min="2817" max="2818" width="15.6640625" style="195" customWidth="1"/>
    <col min="2819" max="2819" width="15.33203125" style="195" customWidth="1"/>
    <col min="2820" max="2820" width="24.6640625" style="195" customWidth="1"/>
    <col min="2821" max="3069" width="9.109375" style="195"/>
    <col min="3070" max="3070" width="6.5546875" style="195" customWidth="1"/>
    <col min="3071" max="3071" width="9.109375" style="195"/>
    <col min="3072" max="3072" width="73.33203125" style="195" customWidth="1"/>
    <col min="3073" max="3074" width="15.6640625" style="195" customWidth="1"/>
    <col min="3075" max="3075" width="15.33203125" style="195" customWidth="1"/>
    <col min="3076" max="3076" width="24.6640625" style="195" customWidth="1"/>
    <col min="3077" max="3325" width="9.109375" style="195"/>
    <col min="3326" max="3326" width="6.5546875" style="195" customWidth="1"/>
    <col min="3327" max="3327" width="9.109375" style="195"/>
    <col min="3328" max="3328" width="73.33203125" style="195" customWidth="1"/>
    <col min="3329" max="3330" width="15.6640625" style="195" customWidth="1"/>
    <col min="3331" max="3331" width="15.33203125" style="195" customWidth="1"/>
    <col min="3332" max="3332" width="24.6640625" style="195" customWidth="1"/>
    <col min="3333" max="3581" width="9.109375" style="195"/>
    <col min="3582" max="3582" width="6.5546875" style="195" customWidth="1"/>
    <col min="3583" max="3583" width="9.109375" style="195"/>
    <col min="3584" max="3584" width="73.33203125" style="195" customWidth="1"/>
    <col min="3585" max="3586" width="15.6640625" style="195" customWidth="1"/>
    <col min="3587" max="3587" width="15.33203125" style="195" customWidth="1"/>
    <col min="3588" max="3588" width="24.6640625" style="195" customWidth="1"/>
    <col min="3589" max="3837" width="9.109375" style="195"/>
    <col min="3838" max="3838" width="6.5546875" style="195" customWidth="1"/>
    <col min="3839" max="3839" width="9.109375" style="195"/>
    <col min="3840" max="3840" width="73.33203125" style="195" customWidth="1"/>
    <col min="3841" max="3842" width="15.6640625" style="195" customWidth="1"/>
    <col min="3843" max="3843" width="15.33203125" style="195" customWidth="1"/>
    <col min="3844" max="3844" width="24.6640625" style="195" customWidth="1"/>
    <col min="3845" max="4093" width="9.109375" style="195"/>
    <col min="4094" max="4094" width="6.5546875" style="195" customWidth="1"/>
    <col min="4095" max="4095" width="9.109375" style="195"/>
    <col min="4096" max="4096" width="73.33203125" style="195" customWidth="1"/>
    <col min="4097" max="4098" width="15.6640625" style="195" customWidth="1"/>
    <col min="4099" max="4099" width="15.33203125" style="195" customWidth="1"/>
    <col min="4100" max="4100" width="24.6640625" style="195" customWidth="1"/>
    <col min="4101" max="4349" width="9.109375" style="195"/>
    <col min="4350" max="4350" width="6.5546875" style="195" customWidth="1"/>
    <col min="4351" max="4351" width="9.109375" style="195"/>
    <col min="4352" max="4352" width="73.33203125" style="195" customWidth="1"/>
    <col min="4353" max="4354" width="15.6640625" style="195" customWidth="1"/>
    <col min="4355" max="4355" width="15.33203125" style="195" customWidth="1"/>
    <col min="4356" max="4356" width="24.6640625" style="195" customWidth="1"/>
    <col min="4357" max="4605" width="9.109375" style="195"/>
    <col min="4606" max="4606" width="6.5546875" style="195" customWidth="1"/>
    <col min="4607" max="4607" width="9.109375" style="195"/>
    <col min="4608" max="4608" width="73.33203125" style="195" customWidth="1"/>
    <col min="4609" max="4610" width="15.6640625" style="195" customWidth="1"/>
    <col min="4611" max="4611" width="15.33203125" style="195" customWidth="1"/>
    <col min="4612" max="4612" width="24.6640625" style="195" customWidth="1"/>
    <col min="4613" max="4861" width="9.109375" style="195"/>
    <col min="4862" max="4862" width="6.5546875" style="195" customWidth="1"/>
    <col min="4863" max="4863" width="9.109375" style="195"/>
    <col min="4864" max="4864" width="73.33203125" style="195" customWidth="1"/>
    <col min="4865" max="4866" width="15.6640625" style="195" customWidth="1"/>
    <col min="4867" max="4867" width="15.33203125" style="195" customWidth="1"/>
    <col min="4868" max="4868" width="24.6640625" style="195" customWidth="1"/>
    <col min="4869" max="5117" width="9.109375" style="195"/>
    <col min="5118" max="5118" width="6.5546875" style="195" customWidth="1"/>
    <col min="5119" max="5119" width="9.109375" style="195"/>
    <col min="5120" max="5120" width="73.33203125" style="195" customWidth="1"/>
    <col min="5121" max="5122" width="15.6640625" style="195" customWidth="1"/>
    <col min="5123" max="5123" width="15.33203125" style="195" customWidth="1"/>
    <col min="5124" max="5124" width="24.6640625" style="195" customWidth="1"/>
    <col min="5125" max="5373" width="9.109375" style="195"/>
    <col min="5374" max="5374" width="6.5546875" style="195" customWidth="1"/>
    <col min="5375" max="5375" width="9.109375" style="195"/>
    <col min="5376" max="5376" width="73.33203125" style="195" customWidth="1"/>
    <col min="5377" max="5378" width="15.6640625" style="195" customWidth="1"/>
    <col min="5379" max="5379" width="15.33203125" style="195" customWidth="1"/>
    <col min="5380" max="5380" width="24.6640625" style="195" customWidth="1"/>
    <col min="5381" max="5629" width="9.109375" style="195"/>
    <col min="5630" max="5630" width="6.5546875" style="195" customWidth="1"/>
    <col min="5631" max="5631" width="9.109375" style="195"/>
    <col min="5632" max="5632" width="73.33203125" style="195" customWidth="1"/>
    <col min="5633" max="5634" width="15.6640625" style="195" customWidth="1"/>
    <col min="5635" max="5635" width="15.33203125" style="195" customWidth="1"/>
    <col min="5636" max="5636" width="24.6640625" style="195" customWidth="1"/>
    <col min="5637" max="5885" width="9.109375" style="195"/>
    <col min="5886" max="5886" width="6.5546875" style="195" customWidth="1"/>
    <col min="5887" max="5887" width="9.109375" style="195"/>
    <col min="5888" max="5888" width="73.33203125" style="195" customWidth="1"/>
    <col min="5889" max="5890" width="15.6640625" style="195" customWidth="1"/>
    <col min="5891" max="5891" width="15.33203125" style="195" customWidth="1"/>
    <col min="5892" max="5892" width="24.6640625" style="195" customWidth="1"/>
    <col min="5893" max="6141" width="9.109375" style="195"/>
    <col min="6142" max="6142" width="6.5546875" style="195" customWidth="1"/>
    <col min="6143" max="6143" width="9.109375" style="195"/>
    <col min="6144" max="6144" width="73.33203125" style="195" customWidth="1"/>
    <col min="6145" max="6146" width="15.6640625" style="195" customWidth="1"/>
    <col min="6147" max="6147" width="15.33203125" style="195" customWidth="1"/>
    <col min="6148" max="6148" width="24.6640625" style="195" customWidth="1"/>
    <col min="6149" max="6397" width="9.109375" style="195"/>
    <col min="6398" max="6398" width="6.5546875" style="195" customWidth="1"/>
    <col min="6399" max="6399" width="9.109375" style="195"/>
    <col min="6400" max="6400" width="73.33203125" style="195" customWidth="1"/>
    <col min="6401" max="6402" width="15.6640625" style="195" customWidth="1"/>
    <col min="6403" max="6403" width="15.33203125" style="195" customWidth="1"/>
    <col min="6404" max="6404" width="24.6640625" style="195" customWidth="1"/>
    <col min="6405" max="6653" width="9.109375" style="195"/>
    <col min="6654" max="6654" width="6.5546875" style="195" customWidth="1"/>
    <col min="6655" max="6655" width="9.109375" style="195"/>
    <col min="6656" max="6656" width="73.33203125" style="195" customWidth="1"/>
    <col min="6657" max="6658" width="15.6640625" style="195" customWidth="1"/>
    <col min="6659" max="6659" width="15.33203125" style="195" customWidth="1"/>
    <col min="6660" max="6660" width="24.6640625" style="195" customWidth="1"/>
    <col min="6661" max="6909" width="9.109375" style="195"/>
    <col min="6910" max="6910" width="6.5546875" style="195" customWidth="1"/>
    <col min="6911" max="6911" width="9.109375" style="195"/>
    <col min="6912" max="6912" width="73.33203125" style="195" customWidth="1"/>
    <col min="6913" max="6914" width="15.6640625" style="195" customWidth="1"/>
    <col min="6915" max="6915" width="15.33203125" style="195" customWidth="1"/>
    <col min="6916" max="6916" width="24.6640625" style="195" customWidth="1"/>
    <col min="6917" max="7165" width="9.109375" style="195"/>
    <col min="7166" max="7166" width="6.5546875" style="195" customWidth="1"/>
    <col min="7167" max="7167" width="9.109375" style="195"/>
    <col min="7168" max="7168" width="73.33203125" style="195" customWidth="1"/>
    <col min="7169" max="7170" width="15.6640625" style="195" customWidth="1"/>
    <col min="7171" max="7171" width="15.33203125" style="195" customWidth="1"/>
    <col min="7172" max="7172" width="24.6640625" style="195" customWidth="1"/>
    <col min="7173" max="7421" width="9.109375" style="195"/>
    <col min="7422" max="7422" width="6.5546875" style="195" customWidth="1"/>
    <col min="7423" max="7423" width="9.109375" style="195"/>
    <col min="7424" max="7424" width="73.33203125" style="195" customWidth="1"/>
    <col min="7425" max="7426" width="15.6640625" style="195" customWidth="1"/>
    <col min="7427" max="7427" width="15.33203125" style="195" customWidth="1"/>
    <col min="7428" max="7428" width="24.6640625" style="195" customWidth="1"/>
    <col min="7429" max="7677" width="9.109375" style="195"/>
    <col min="7678" max="7678" width="6.5546875" style="195" customWidth="1"/>
    <col min="7679" max="7679" width="9.109375" style="195"/>
    <col min="7680" max="7680" width="73.33203125" style="195" customWidth="1"/>
    <col min="7681" max="7682" width="15.6640625" style="195" customWidth="1"/>
    <col min="7683" max="7683" width="15.33203125" style="195" customWidth="1"/>
    <col min="7684" max="7684" width="24.6640625" style="195" customWidth="1"/>
    <col min="7685" max="7933" width="9.109375" style="195"/>
    <col min="7934" max="7934" width="6.5546875" style="195" customWidth="1"/>
    <col min="7935" max="7935" width="9.109375" style="195"/>
    <col min="7936" max="7936" width="73.33203125" style="195" customWidth="1"/>
    <col min="7937" max="7938" width="15.6640625" style="195" customWidth="1"/>
    <col min="7939" max="7939" width="15.33203125" style="195" customWidth="1"/>
    <col min="7940" max="7940" width="24.6640625" style="195" customWidth="1"/>
    <col min="7941" max="8189" width="9.109375" style="195"/>
    <col min="8190" max="8190" width="6.5546875" style="195" customWidth="1"/>
    <col min="8191" max="8191" width="9.109375" style="195"/>
    <col min="8192" max="8192" width="73.33203125" style="195" customWidth="1"/>
    <col min="8193" max="8194" width="15.6640625" style="195" customWidth="1"/>
    <col min="8195" max="8195" width="15.33203125" style="195" customWidth="1"/>
    <col min="8196" max="8196" width="24.6640625" style="195" customWidth="1"/>
    <col min="8197" max="8445" width="9.109375" style="195"/>
    <col min="8446" max="8446" width="6.5546875" style="195" customWidth="1"/>
    <col min="8447" max="8447" width="9.109375" style="195"/>
    <col min="8448" max="8448" width="73.33203125" style="195" customWidth="1"/>
    <col min="8449" max="8450" width="15.6640625" style="195" customWidth="1"/>
    <col min="8451" max="8451" width="15.33203125" style="195" customWidth="1"/>
    <col min="8452" max="8452" width="24.6640625" style="195" customWidth="1"/>
    <col min="8453" max="8701" width="9.109375" style="195"/>
    <col min="8702" max="8702" width="6.5546875" style="195" customWidth="1"/>
    <col min="8703" max="8703" width="9.109375" style="195"/>
    <col min="8704" max="8704" width="73.33203125" style="195" customWidth="1"/>
    <col min="8705" max="8706" width="15.6640625" style="195" customWidth="1"/>
    <col min="8707" max="8707" width="15.33203125" style="195" customWidth="1"/>
    <col min="8708" max="8708" width="24.6640625" style="195" customWidth="1"/>
    <col min="8709" max="8957" width="9.109375" style="195"/>
    <col min="8958" max="8958" width="6.5546875" style="195" customWidth="1"/>
    <col min="8959" max="8959" width="9.109375" style="195"/>
    <col min="8960" max="8960" width="73.33203125" style="195" customWidth="1"/>
    <col min="8961" max="8962" width="15.6640625" style="195" customWidth="1"/>
    <col min="8963" max="8963" width="15.33203125" style="195" customWidth="1"/>
    <col min="8964" max="8964" width="24.6640625" style="195" customWidth="1"/>
    <col min="8965" max="9213" width="9.109375" style="195"/>
    <col min="9214" max="9214" width="6.5546875" style="195" customWidth="1"/>
    <col min="9215" max="9215" width="9.109375" style="195"/>
    <col min="9216" max="9216" width="73.33203125" style="195" customWidth="1"/>
    <col min="9217" max="9218" width="15.6640625" style="195" customWidth="1"/>
    <col min="9219" max="9219" width="15.33203125" style="195" customWidth="1"/>
    <col min="9220" max="9220" width="24.6640625" style="195" customWidth="1"/>
    <col min="9221" max="9469" width="9.109375" style="195"/>
    <col min="9470" max="9470" width="6.5546875" style="195" customWidth="1"/>
    <col min="9471" max="9471" width="9.109375" style="195"/>
    <col min="9472" max="9472" width="73.33203125" style="195" customWidth="1"/>
    <col min="9473" max="9474" width="15.6640625" style="195" customWidth="1"/>
    <col min="9475" max="9475" width="15.33203125" style="195" customWidth="1"/>
    <col min="9476" max="9476" width="24.6640625" style="195" customWidth="1"/>
    <col min="9477" max="9725" width="9.109375" style="195"/>
    <col min="9726" max="9726" width="6.5546875" style="195" customWidth="1"/>
    <col min="9727" max="9727" width="9.109375" style="195"/>
    <col min="9728" max="9728" width="73.33203125" style="195" customWidth="1"/>
    <col min="9729" max="9730" width="15.6640625" style="195" customWidth="1"/>
    <col min="9731" max="9731" width="15.33203125" style="195" customWidth="1"/>
    <col min="9732" max="9732" width="24.6640625" style="195" customWidth="1"/>
    <col min="9733" max="9981" width="9.109375" style="195"/>
    <col min="9982" max="9982" width="6.5546875" style="195" customWidth="1"/>
    <col min="9983" max="9983" width="9.109375" style="195"/>
    <col min="9984" max="9984" width="73.33203125" style="195" customWidth="1"/>
    <col min="9985" max="9986" width="15.6640625" style="195" customWidth="1"/>
    <col min="9987" max="9987" width="15.33203125" style="195" customWidth="1"/>
    <col min="9988" max="9988" width="24.6640625" style="195" customWidth="1"/>
    <col min="9989" max="10237" width="9.109375" style="195"/>
    <col min="10238" max="10238" width="6.5546875" style="195" customWidth="1"/>
    <col min="10239" max="10239" width="9.109375" style="195"/>
    <col min="10240" max="10240" width="73.33203125" style="195" customWidth="1"/>
    <col min="10241" max="10242" width="15.6640625" style="195" customWidth="1"/>
    <col min="10243" max="10243" width="15.33203125" style="195" customWidth="1"/>
    <col min="10244" max="10244" width="24.6640625" style="195" customWidth="1"/>
    <col min="10245" max="10493" width="9.109375" style="195"/>
    <col min="10494" max="10494" width="6.5546875" style="195" customWidth="1"/>
    <col min="10495" max="10495" width="9.109375" style="195"/>
    <col min="10496" max="10496" width="73.33203125" style="195" customWidth="1"/>
    <col min="10497" max="10498" width="15.6640625" style="195" customWidth="1"/>
    <col min="10499" max="10499" width="15.33203125" style="195" customWidth="1"/>
    <col min="10500" max="10500" width="24.6640625" style="195" customWidth="1"/>
    <col min="10501" max="10749" width="9.109375" style="195"/>
    <col min="10750" max="10750" width="6.5546875" style="195" customWidth="1"/>
    <col min="10751" max="10751" width="9.109375" style="195"/>
    <col min="10752" max="10752" width="73.33203125" style="195" customWidth="1"/>
    <col min="10753" max="10754" width="15.6640625" style="195" customWidth="1"/>
    <col min="10755" max="10755" width="15.33203125" style="195" customWidth="1"/>
    <col min="10756" max="10756" width="24.6640625" style="195" customWidth="1"/>
    <col min="10757" max="11005" width="9.109375" style="195"/>
    <col min="11006" max="11006" width="6.5546875" style="195" customWidth="1"/>
    <col min="11007" max="11007" width="9.109375" style="195"/>
    <col min="11008" max="11008" width="73.33203125" style="195" customWidth="1"/>
    <col min="11009" max="11010" width="15.6640625" style="195" customWidth="1"/>
    <col min="11011" max="11011" width="15.33203125" style="195" customWidth="1"/>
    <col min="11012" max="11012" width="24.6640625" style="195" customWidth="1"/>
    <col min="11013" max="11261" width="9.109375" style="195"/>
    <col min="11262" max="11262" width="6.5546875" style="195" customWidth="1"/>
    <col min="11263" max="11263" width="9.109375" style="195"/>
    <col min="11264" max="11264" width="73.33203125" style="195" customWidth="1"/>
    <col min="11265" max="11266" width="15.6640625" style="195" customWidth="1"/>
    <col min="11267" max="11267" width="15.33203125" style="195" customWidth="1"/>
    <col min="11268" max="11268" width="24.6640625" style="195" customWidth="1"/>
    <col min="11269" max="11517" width="9.109375" style="195"/>
    <col min="11518" max="11518" width="6.5546875" style="195" customWidth="1"/>
    <col min="11519" max="11519" width="9.109375" style="195"/>
    <col min="11520" max="11520" width="73.33203125" style="195" customWidth="1"/>
    <col min="11521" max="11522" width="15.6640625" style="195" customWidth="1"/>
    <col min="11523" max="11523" width="15.33203125" style="195" customWidth="1"/>
    <col min="11524" max="11524" width="24.6640625" style="195" customWidth="1"/>
    <col min="11525" max="11773" width="9.109375" style="195"/>
    <col min="11774" max="11774" width="6.5546875" style="195" customWidth="1"/>
    <col min="11775" max="11775" width="9.109375" style="195"/>
    <col min="11776" max="11776" width="73.33203125" style="195" customWidth="1"/>
    <col min="11777" max="11778" width="15.6640625" style="195" customWidth="1"/>
    <col min="11779" max="11779" width="15.33203125" style="195" customWidth="1"/>
    <col min="11780" max="11780" width="24.6640625" style="195" customWidth="1"/>
    <col min="11781" max="12029" width="9.109375" style="195"/>
    <col min="12030" max="12030" width="6.5546875" style="195" customWidth="1"/>
    <col min="12031" max="12031" width="9.109375" style="195"/>
    <col min="12032" max="12032" width="73.33203125" style="195" customWidth="1"/>
    <col min="12033" max="12034" width="15.6640625" style="195" customWidth="1"/>
    <col min="12035" max="12035" width="15.33203125" style="195" customWidth="1"/>
    <col min="12036" max="12036" width="24.6640625" style="195" customWidth="1"/>
    <col min="12037" max="12285" width="9.109375" style="195"/>
    <col min="12286" max="12286" width="6.5546875" style="195" customWidth="1"/>
    <col min="12287" max="12287" width="9.109375" style="195"/>
    <col min="12288" max="12288" width="73.33203125" style="195" customWidth="1"/>
    <col min="12289" max="12290" width="15.6640625" style="195" customWidth="1"/>
    <col min="12291" max="12291" width="15.33203125" style="195" customWidth="1"/>
    <col min="12292" max="12292" width="24.6640625" style="195" customWidth="1"/>
    <col min="12293" max="12541" width="9.109375" style="195"/>
    <col min="12542" max="12542" width="6.5546875" style="195" customWidth="1"/>
    <col min="12543" max="12543" width="9.109375" style="195"/>
    <col min="12544" max="12544" width="73.33203125" style="195" customWidth="1"/>
    <col min="12545" max="12546" width="15.6640625" style="195" customWidth="1"/>
    <col min="12547" max="12547" width="15.33203125" style="195" customWidth="1"/>
    <col min="12548" max="12548" width="24.6640625" style="195" customWidth="1"/>
    <col min="12549" max="12797" width="9.109375" style="195"/>
    <col min="12798" max="12798" width="6.5546875" style="195" customWidth="1"/>
    <col min="12799" max="12799" width="9.109375" style="195"/>
    <col min="12800" max="12800" width="73.33203125" style="195" customWidth="1"/>
    <col min="12801" max="12802" width="15.6640625" style="195" customWidth="1"/>
    <col min="12803" max="12803" width="15.33203125" style="195" customWidth="1"/>
    <col min="12804" max="12804" width="24.6640625" style="195" customWidth="1"/>
    <col min="12805" max="13053" width="9.109375" style="195"/>
    <col min="13054" max="13054" width="6.5546875" style="195" customWidth="1"/>
    <col min="13055" max="13055" width="9.109375" style="195"/>
    <col min="13056" max="13056" width="73.33203125" style="195" customWidth="1"/>
    <col min="13057" max="13058" width="15.6640625" style="195" customWidth="1"/>
    <col min="13059" max="13059" width="15.33203125" style="195" customWidth="1"/>
    <col min="13060" max="13060" width="24.6640625" style="195" customWidth="1"/>
    <col min="13061" max="13309" width="9.109375" style="195"/>
    <col min="13310" max="13310" width="6.5546875" style="195" customWidth="1"/>
    <col min="13311" max="13311" width="9.109375" style="195"/>
    <col min="13312" max="13312" width="73.33203125" style="195" customWidth="1"/>
    <col min="13313" max="13314" width="15.6640625" style="195" customWidth="1"/>
    <col min="13315" max="13315" width="15.33203125" style="195" customWidth="1"/>
    <col min="13316" max="13316" width="24.6640625" style="195" customWidth="1"/>
    <col min="13317" max="13565" width="9.109375" style="195"/>
    <col min="13566" max="13566" width="6.5546875" style="195" customWidth="1"/>
    <col min="13567" max="13567" width="9.109375" style="195"/>
    <col min="13568" max="13568" width="73.33203125" style="195" customWidth="1"/>
    <col min="13569" max="13570" width="15.6640625" style="195" customWidth="1"/>
    <col min="13571" max="13571" width="15.33203125" style="195" customWidth="1"/>
    <col min="13572" max="13572" width="24.6640625" style="195" customWidth="1"/>
    <col min="13573" max="13821" width="9.109375" style="195"/>
    <col min="13822" max="13822" width="6.5546875" style="195" customWidth="1"/>
    <col min="13823" max="13823" width="9.109375" style="195"/>
    <col min="13824" max="13824" width="73.33203125" style="195" customWidth="1"/>
    <col min="13825" max="13826" width="15.6640625" style="195" customWidth="1"/>
    <col min="13827" max="13827" width="15.33203125" style="195" customWidth="1"/>
    <col min="13828" max="13828" width="24.6640625" style="195" customWidth="1"/>
    <col min="13829" max="14077" width="9.109375" style="195"/>
    <col min="14078" max="14078" width="6.5546875" style="195" customWidth="1"/>
    <col min="14079" max="14079" width="9.109375" style="195"/>
    <col min="14080" max="14080" width="73.33203125" style="195" customWidth="1"/>
    <col min="14081" max="14082" width="15.6640625" style="195" customWidth="1"/>
    <col min="14083" max="14083" width="15.33203125" style="195" customWidth="1"/>
    <col min="14084" max="14084" width="24.6640625" style="195" customWidth="1"/>
    <col min="14085" max="14333" width="9.109375" style="195"/>
    <col min="14334" max="14334" width="6.5546875" style="195" customWidth="1"/>
    <col min="14335" max="14335" width="9.109375" style="195"/>
    <col min="14336" max="14336" width="73.33203125" style="195" customWidth="1"/>
    <col min="14337" max="14338" width="15.6640625" style="195" customWidth="1"/>
    <col min="14339" max="14339" width="15.33203125" style="195" customWidth="1"/>
    <col min="14340" max="14340" width="24.6640625" style="195" customWidth="1"/>
    <col min="14341" max="14589" width="9.109375" style="195"/>
    <col min="14590" max="14590" width="6.5546875" style="195" customWidth="1"/>
    <col min="14591" max="14591" width="9.109375" style="195"/>
    <col min="14592" max="14592" width="73.33203125" style="195" customWidth="1"/>
    <col min="14593" max="14594" width="15.6640625" style="195" customWidth="1"/>
    <col min="14595" max="14595" width="15.33203125" style="195" customWidth="1"/>
    <col min="14596" max="14596" width="24.6640625" style="195" customWidth="1"/>
    <col min="14597" max="14845" width="9.109375" style="195"/>
    <col min="14846" max="14846" width="6.5546875" style="195" customWidth="1"/>
    <col min="14847" max="14847" width="9.109375" style="195"/>
    <col min="14848" max="14848" width="73.33203125" style="195" customWidth="1"/>
    <col min="14849" max="14850" width="15.6640625" style="195" customWidth="1"/>
    <col min="14851" max="14851" width="15.33203125" style="195" customWidth="1"/>
    <col min="14852" max="14852" width="24.6640625" style="195" customWidth="1"/>
    <col min="14853" max="15101" width="9.109375" style="195"/>
    <col min="15102" max="15102" width="6.5546875" style="195" customWidth="1"/>
    <col min="15103" max="15103" width="9.109375" style="195"/>
    <col min="15104" max="15104" width="73.33203125" style="195" customWidth="1"/>
    <col min="15105" max="15106" width="15.6640625" style="195" customWidth="1"/>
    <col min="15107" max="15107" width="15.33203125" style="195" customWidth="1"/>
    <col min="15108" max="15108" width="24.6640625" style="195" customWidth="1"/>
    <col min="15109" max="15357" width="9.109375" style="195"/>
    <col min="15358" max="15358" width="6.5546875" style="195" customWidth="1"/>
    <col min="15359" max="15359" width="9.109375" style="195"/>
    <col min="15360" max="15360" width="73.33203125" style="195" customWidth="1"/>
    <col min="15361" max="15362" width="15.6640625" style="195" customWidth="1"/>
    <col min="15363" max="15363" width="15.33203125" style="195" customWidth="1"/>
    <col min="15364" max="15364" width="24.6640625" style="195" customWidth="1"/>
    <col min="15365" max="15613" width="9.109375" style="195"/>
    <col min="15614" max="15614" width="6.5546875" style="195" customWidth="1"/>
    <col min="15615" max="15615" width="9.109375" style="195"/>
    <col min="15616" max="15616" width="73.33203125" style="195" customWidth="1"/>
    <col min="15617" max="15618" width="15.6640625" style="195" customWidth="1"/>
    <col min="15619" max="15619" width="15.33203125" style="195" customWidth="1"/>
    <col min="15620" max="15620" width="24.6640625" style="195" customWidth="1"/>
    <col min="15621" max="15869" width="9.109375" style="195"/>
    <col min="15870" max="15870" width="6.5546875" style="195" customWidth="1"/>
    <col min="15871" max="15871" width="9.109375" style="195"/>
    <col min="15872" max="15872" width="73.33203125" style="195" customWidth="1"/>
    <col min="15873" max="15874" width="15.6640625" style="195" customWidth="1"/>
    <col min="15875" max="15875" width="15.33203125" style="195" customWidth="1"/>
    <col min="15876" max="15876" width="24.6640625" style="195" customWidth="1"/>
    <col min="15877" max="16125" width="9.109375" style="195"/>
    <col min="16126" max="16126" width="6.5546875" style="195" customWidth="1"/>
    <col min="16127" max="16127" width="9.109375" style="195"/>
    <col min="16128" max="16128" width="73.33203125" style="195" customWidth="1"/>
    <col min="16129" max="16130" width="15.6640625" style="195" customWidth="1"/>
    <col min="16131" max="16131" width="15.33203125" style="195" customWidth="1"/>
    <col min="16132" max="16132" width="24.6640625" style="195" customWidth="1"/>
    <col min="16133" max="16384" width="9.109375" style="195"/>
  </cols>
  <sheetData>
    <row r="1" spans="1:5" ht="14.25" customHeight="1" x14ac:dyDescent="0.25">
      <c r="A1" s="306" t="s">
        <v>380</v>
      </c>
      <c r="B1" s="306"/>
      <c r="C1" s="306"/>
      <c r="D1" s="306"/>
    </row>
    <row r="2" spans="1:5" ht="30.6" customHeight="1" x14ac:dyDescent="0.25">
      <c r="A2" s="306"/>
      <c r="B2" s="306"/>
      <c r="C2" s="306"/>
      <c r="D2" s="306"/>
    </row>
    <row r="3" spans="1:5" x14ac:dyDescent="0.25">
      <c r="A3" s="307" t="s">
        <v>526</v>
      </c>
      <c r="B3" s="307"/>
      <c r="C3" s="307"/>
      <c r="D3" s="307"/>
    </row>
    <row r="4" spans="1:5" x14ac:dyDescent="0.25">
      <c r="A4" s="196"/>
      <c r="B4" s="197"/>
      <c r="C4" s="197"/>
      <c r="D4" s="198" t="s">
        <v>381</v>
      </c>
      <c r="E4" s="198"/>
    </row>
    <row r="5" spans="1:5" ht="45" customHeight="1" thickBot="1" x14ac:dyDescent="0.3">
      <c r="A5" s="298" t="s">
        <v>486</v>
      </c>
      <c r="B5" s="299"/>
      <c r="C5" s="299"/>
      <c r="D5" s="299"/>
      <c r="E5" s="299"/>
    </row>
    <row r="6" spans="1:5" ht="51" customHeight="1" thickBot="1" x14ac:dyDescent="0.3">
      <c r="A6" s="199" t="s">
        <v>354</v>
      </c>
      <c r="B6" s="300" t="s">
        <v>122</v>
      </c>
      <c r="C6" s="300"/>
      <c r="D6" s="182" t="s">
        <v>356</v>
      </c>
      <c r="E6" s="183" t="s">
        <v>357</v>
      </c>
    </row>
    <row r="7" spans="1:5" ht="15" x14ac:dyDescent="0.25">
      <c r="A7" s="200">
        <v>1</v>
      </c>
      <c r="B7" s="301">
        <v>2</v>
      </c>
      <c r="C7" s="301"/>
      <c r="D7" s="201">
        <v>3</v>
      </c>
      <c r="E7" s="201">
        <v>4</v>
      </c>
    </row>
    <row r="8" spans="1:5" ht="73.5" customHeight="1" thickBot="1" x14ac:dyDescent="0.3">
      <c r="A8" s="202">
        <v>1</v>
      </c>
      <c r="B8" s="293" t="s">
        <v>382</v>
      </c>
      <c r="C8" s="293"/>
      <c r="D8" s="203" t="s">
        <v>524</v>
      </c>
      <c r="E8" s="204"/>
    </row>
    <row r="9" spans="1:5" ht="87.75" customHeight="1" thickBot="1" x14ac:dyDescent="0.3">
      <c r="A9" s="202">
        <v>2</v>
      </c>
      <c r="B9" s="293" t="s">
        <v>383</v>
      </c>
      <c r="C9" s="293"/>
      <c r="D9" s="205" t="s">
        <v>340</v>
      </c>
      <c r="E9" s="204"/>
    </row>
    <row r="10" spans="1:5" ht="15" customHeight="1" thickBot="1" x14ac:dyDescent="0.3">
      <c r="A10" s="294" t="s">
        <v>384</v>
      </c>
      <c r="B10" s="295"/>
      <c r="C10" s="295"/>
      <c r="D10" s="206">
        <f>MAX(1,D8-D9)</f>
        <v>98</v>
      </c>
      <c r="E10" s="207">
        <f>MAX(1,E8-E9)</f>
        <v>1</v>
      </c>
    </row>
    <row r="11" spans="1:5" ht="15" customHeight="1" thickBot="1" x14ac:dyDescent="0.3">
      <c r="A11" s="296" t="s">
        <v>385</v>
      </c>
      <c r="B11" s="297"/>
      <c r="C11" s="297"/>
      <c r="D11" s="208">
        <f>IF(D8="",1,IF(D8="0",1,D8/D10))</f>
        <v>1</v>
      </c>
      <c r="E11" s="209">
        <f>IF(E8="",1,IF(E8="0",1,E8/E10))</f>
        <v>1</v>
      </c>
    </row>
    <row r="12" spans="1:5" ht="15" x14ac:dyDescent="0.25">
      <c r="A12" s="210"/>
      <c r="B12" s="211"/>
      <c r="C12" s="211"/>
      <c r="D12" s="212"/>
      <c r="E12" s="212"/>
    </row>
    <row r="13" spans="1:5" ht="15" x14ac:dyDescent="0.25">
      <c r="A13" s="210"/>
      <c r="B13" s="211"/>
      <c r="C13" s="211"/>
      <c r="D13" s="212"/>
      <c r="E13" s="212"/>
    </row>
    <row r="14" spans="1:5" x14ac:dyDescent="0.25">
      <c r="A14" s="196"/>
      <c r="B14" s="197"/>
      <c r="C14" s="197"/>
      <c r="D14" s="198" t="s">
        <v>386</v>
      </c>
      <c r="E14" s="198"/>
    </row>
    <row r="15" spans="1:5" ht="44.25" customHeight="1" thickBot="1" x14ac:dyDescent="0.3">
      <c r="A15" s="298" t="s">
        <v>387</v>
      </c>
      <c r="B15" s="299"/>
      <c r="C15" s="299"/>
      <c r="D15" s="299"/>
      <c r="E15" s="299"/>
    </row>
    <row r="16" spans="1:5" ht="48" customHeight="1" x14ac:dyDescent="0.25">
      <c r="A16" s="199" t="s">
        <v>354</v>
      </c>
      <c r="B16" s="300" t="s">
        <v>122</v>
      </c>
      <c r="C16" s="300"/>
      <c r="D16" s="213" t="s">
        <v>417</v>
      </c>
      <c r="E16" s="213" t="s">
        <v>359</v>
      </c>
    </row>
    <row r="17" spans="1:5" ht="15" x14ac:dyDescent="0.25">
      <c r="A17" s="200">
        <v>1</v>
      </c>
      <c r="B17" s="301">
        <v>2</v>
      </c>
      <c r="C17" s="301"/>
      <c r="D17" s="201">
        <v>3</v>
      </c>
      <c r="E17" s="201">
        <v>4</v>
      </c>
    </row>
    <row r="18" spans="1:5" ht="62.1" customHeight="1" thickBot="1" x14ac:dyDescent="0.3">
      <c r="A18" s="202">
        <v>1</v>
      </c>
      <c r="B18" s="293" t="s">
        <v>388</v>
      </c>
      <c r="C18" s="293"/>
      <c r="D18" s="205" t="s">
        <v>525</v>
      </c>
      <c r="E18" s="204"/>
    </row>
    <row r="19" spans="1:5" ht="76.349999999999994" customHeight="1" thickBot="1" x14ac:dyDescent="0.3">
      <c r="A19" s="202">
        <v>2</v>
      </c>
      <c r="B19" s="293" t="s">
        <v>389</v>
      </c>
      <c r="C19" s="293"/>
      <c r="D19" s="205" t="s">
        <v>340</v>
      </c>
      <c r="E19" s="204"/>
    </row>
    <row r="20" spans="1:5" ht="14.25" customHeight="1" thickBot="1" x14ac:dyDescent="0.3">
      <c r="A20" s="302" t="s">
        <v>390</v>
      </c>
      <c r="B20" s="303"/>
      <c r="C20" s="303"/>
      <c r="D20" s="214">
        <f>MAX(1,D18-D19)</f>
        <v>84</v>
      </c>
      <c r="E20" s="207">
        <f>MAX(1,E18-E19)</f>
        <v>1</v>
      </c>
    </row>
    <row r="21" spans="1:5" ht="15" customHeight="1" thickBot="1" x14ac:dyDescent="0.3">
      <c r="A21" s="294" t="s">
        <v>391</v>
      </c>
      <c r="B21" s="295"/>
      <c r="C21" s="295"/>
      <c r="D21" s="208">
        <f>IF(D18="",1,IF(D18="0",1,D18/D20))</f>
        <v>1</v>
      </c>
      <c r="E21" s="209">
        <f>IF(E18="",1,IF(E18="0",1,E18/E20))</f>
        <v>1</v>
      </c>
    </row>
    <row r="22" spans="1:5" x14ac:dyDescent="0.25">
      <c r="A22" s="210"/>
      <c r="B22" s="211"/>
      <c r="C22" s="211"/>
      <c r="D22" s="212"/>
      <c r="E22" s="212"/>
    </row>
    <row r="23" spans="1:5" x14ac:dyDescent="0.25">
      <c r="A23" s="210"/>
      <c r="B23" s="215"/>
      <c r="C23" s="215"/>
      <c r="D23" s="212"/>
      <c r="E23" s="212"/>
    </row>
    <row r="24" spans="1:5" x14ac:dyDescent="0.25">
      <c r="A24" s="210"/>
      <c r="B24" s="211"/>
      <c r="C24" s="211"/>
      <c r="D24" s="212"/>
      <c r="E24" s="212"/>
    </row>
    <row r="25" spans="1:5" x14ac:dyDescent="0.25">
      <c r="A25" s="210"/>
      <c r="B25" s="211"/>
      <c r="C25" s="211"/>
      <c r="D25" s="212"/>
      <c r="E25" s="212"/>
    </row>
    <row r="26" spans="1:5" ht="32.1" customHeight="1" thickBot="1" x14ac:dyDescent="0.3">
      <c r="A26" s="304" t="s">
        <v>392</v>
      </c>
      <c r="B26" s="305"/>
      <c r="C26" s="305"/>
      <c r="D26" s="305"/>
      <c r="E26" s="305"/>
    </row>
    <row r="27" spans="1:5" ht="14.4" thickBot="1" x14ac:dyDescent="0.3">
      <c r="A27" s="291" t="s">
        <v>393</v>
      </c>
      <c r="B27" s="292"/>
      <c r="C27" s="292"/>
      <c r="D27" s="216">
        <f>0.5*D11+0.5*D21</f>
        <v>1</v>
      </c>
      <c r="E27" s="209">
        <f>0.5*E11+0.5*E21</f>
        <v>1</v>
      </c>
    </row>
  </sheetData>
  <mergeCells count="18">
    <mergeCell ref="B8:C8"/>
    <mergeCell ref="A1:D2"/>
    <mergeCell ref="A3:D3"/>
    <mergeCell ref="A5:E5"/>
    <mergeCell ref="B6:C6"/>
    <mergeCell ref="B7:C7"/>
    <mergeCell ref="A27:C27"/>
    <mergeCell ref="B9:C9"/>
    <mergeCell ref="A10:C10"/>
    <mergeCell ref="A11:C11"/>
    <mergeCell ref="A15:E15"/>
    <mergeCell ref="B16:C16"/>
    <mergeCell ref="B17:C17"/>
    <mergeCell ref="B18:C18"/>
    <mergeCell ref="B19:C19"/>
    <mergeCell ref="A20:C20"/>
    <mergeCell ref="A21:C21"/>
    <mergeCell ref="A26:E26"/>
  </mergeCells>
  <conditionalFormatting sqref="D27 D10:D13 D20:D25">
    <cfRule type="cellIs" dxfId="17" priority="28" stopIfTrue="1" operator="equal">
      <formula>""""""</formula>
    </cfRule>
    <cfRule type="cellIs" dxfId="16" priority="29" stopIfTrue="1" operator="between">
      <formula>""""""</formula>
      <formula>""""""</formula>
    </cfRule>
    <cfRule type="cellIs" dxfId="15" priority="30" stopIfTrue="1" operator="equal">
      <formula>""""""</formula>
    </cfRule>
  </conditionalFormatting>
  <conditionalFormatting sqref="E12:E13 E22:E25">
    <cfRule type="cellIs" dxfId="14" priority="13" stopIfTrue="1" operator="equal">
      <formula>""""""</formula>
    </cfRule>
    <cfRule type="cellIs" dxfId="13" priority="14" stopIfTrue="1" operator="between">
      <formula>""""""</formula>
      <formula>""""""</formula>
    </cfRule>
    <cfRule type="cellIs" dxfId="12" priority="15" stopIfTrue="1" operator="equal">
      <formula>""""""</formula>
    </cfRule>
  </conditionalFormatting>
  <conditionalFormatting sqref="D8">
    <cfRule type="cellIs" dxfId="11" priority="10" stopIfTrue="1" operator="equal">
      <formula>""""""</formula>
    </cfRule>
    <cfRule type="cellIs" dxfId="10" priority="11" stopIfTrue="1" operator="between">
      <formula>""""""</formula>
      <formula>""""""</formula>
    </cfRule>
    <cfRule type="cellIs" dxfId="9" priority="12" stopIfTrue="1" operator="equal">
      <formula>""""""</formula>
    </cfRule>
  </conditionalFormatting>
  <conditionalFormatting sqref="D9">
    <cfRule type="cellIs" dxfId="8" priority="7" stopIfTrue="1" operator="equal">
      <formula>""""""</formula>
    </cfRule>
    <cfRule type="cellIs" dxfId="7" priority="8" stopIfTrue="1" operator="between">
      <formula>""""""</formula>
      <formula>""""""</formula>
    </cfRule>
    <cfRule type="cellIs" dxfId="6" priority="9" stopIfTrue="1" operator="equal">
      <formula>""""""</formula>
    </cfRule>
  </conditionalFormatting>
  <conditionalFormatting sqref="D18">
    <cfRule type="cellIs" dxfId="5" priority="4" stopIfTrue="1" operator="equal">
      <formula>""""""</formula>
    </cfRule>
    <cfRule type="cellIs" dxfId="4" priority="5" stopIfTrue="1" operator="between">
      <formula>""""""</formula>
      <formula>""""""</formula>
    </cfRule>
    <cfRule type="cellIs" dxfId="3" priority="6" stopIfTrue="1" operator="equal">
      <formula>""""""</formula>
    </cfRule>
  </conditionalFormatting>
  <conditionalFormatting sqref="D19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4"/>
  <sheetViews>
    <sheetView tabSelected="1" topLeftCell="A26" workbookViewId="0">
      <selection activeCell="A4" sqref="A4:AA4"/>
    </sheetView>
  </sheetViews>
  <sheetFormatPr defaultColWidth="15.6640625" defaultRowHeight="15.6" x14ac:dyDescent="0.3"/>
  <cols>
    <col min="1" max="1" width="30.5546875" style="3" customWidth="1"/>
    <col min="2" max="2" width="12" style="3" customWidth="1"/>
    <col min="3" max="3" width="11.88671875" style="3" customWidth="1"/>
    <col min="4" max="4" width="10.88671875" style="3" customWidth="1"/>
    <col min="5" max="5" width="10" style="3" customWidth="1"/>
    <col min="6" max="6" width="9.88671875" style="3" customWidth="1"/>
    <col min="7" max="7" width="9.44140625" style="3" customWidth="1"/>
    <col min="8" max="8" width="9.109375" style="3" customWidth="1"/>
    <col min="9" max="9" width="9.6640625" style="3" customWidth="1"/>
    <col min="10" max="10" width="9.88671875" style="3" customWidth="1"/>
    <col min="11" max="11" width="9.109375" style="3" customWidth="1"/>
    <col min="12" max="12" width="8.33203125" style="3" customWidth="1"/>
    <col min="13" max="13" width="8.88671875" style="3" customWidth="1"/>
    <col min="14" max="16384" width="15.6640625" style="3"/>
  </cols>
  <sheetData>
    <row r="1" spans="1:13" ht="70.5" hidden="1" customHeight="1" x14ac:dyDescent="0.25">
      <c r="A1" s="311" t="s">
        <v>0</v>
      </c>
      <c r="B1" s="311"/>
      <c r="C1" s="311"/>
      <c r="D1" s="311"/>
      <c r="E1" s="311"/>
    </row>
    <row r="2" spans="1:13" ht="15.75" customHeight="1" x14ac:dyDescent="0.25">
      <c r="A2" s="28"/>
      <c r="B2" s="28"/>
      <c r="C2" s="28"/>
      <c r="D2" s="28"/>
      <c r="E2" s="28"/>
    </row>
    <row r="3" spans="1:13" ht="36.75" customHeight="1" x14ac:dyDescent="0.3">
      <c r="A3" s="323" t="s">
        <v>526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3" ht="15.75" x14ac:dyDescent="0.25">
      <c r="A4" s="28"/>
      <c r="B4" s="28"/>
      <c r="C4" s="28"/>
      <c r="D4" s="28"/>
      <c r="E4" s="28"/>
    </row>
    <row r="5" spans="1:13" x14ac:dyDescent="0.3">
      <c r="A5" s="324" t="s">
        <v>1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3" ht="15.75" x14ac:dyDescent="0.25">
      <c r="A6" s="28"/>
      <c r="B6" s="28"/>
      <c r="C6" s="28"/>
      <c r="D6" s="28"/>
      <c r="E6" s="28"/>
    </row>
    <row r="7" spans="1:13" ht="49.5" customHeight="1" x14ac:dyDescent="0.3">
      <c r="A7" s="323" t="s">
        <v>415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8" customHeight="1" thickBot="1" x14ac:dyDescent="0.3">
      <c r="A8" s="319"/>
      <c r="B8" s="319"/>
      <c r="C8" s="319"/>
      <c r="D8" s="319"/>
      <c r="E8" s="319"/>
    </row>
    <row r="9" spans="1:13" ht="31.5" customHeight="1" x14ac:dyDescent="0.3">
      <c r="A9" s="98"/>
      <c r="B9" s="322" t="s">
        <v>250</v>
      </c>
      <c r="C9" s="322"/>
      <c r="D9" s="322"/>
      <c r="E9" s="322"/>
      <c r="F9" s="322" t="s">
        <v>268</v>
      </c>
      <c r="G9" s="322"/>
      <c r="H9" s="322"/>
      <c r="I9" s="322"/>
      <c r="J9" s="325" t="s">
        <v>269</v>
      </c>
      <c r="K9" s="326"/>
      <c r="L9" s="326"/>
      <c r="M9" s="327"/>
    </row>
    <row r="10" spans="1:13" ht="16.2" thickBot="1" x14ac:dyDescent="0.35">
      <c r="A10" s="97" t="s">
        <v>73</v>
      </c>
      <c r="B10" s="320" t="s">
        <v>233</v>
      </c>
      <c r="C10" s="320"/>
      <c r="D10" s="320" t="s">
        <v>234</v>
      </c>
      <c r="E10" s="320"/>
      <c r="F10" s="320" t="s">
        <v>233</v>
      </c>
      <c r="G10" s="320"/>
      <c r="H10" s="320" t="s">
        <v>234</v>
      </c>
      <c r="I10" s="320"/>
      <c r="J10" s="320" t="s">
        <v>233</v>
      </c>
      <c r="K10" s="320"/>
      <c r="L10" s="320" t="s">
        <v>234</v>
      </c>
      <c r="M10" s="328"/>
    </row>
    <row r="11" spans="1:13" x14ac:dyDescent="0.3">
      <c r="A11" s="29"/>
      <c r="B11" s="30" t="s">
        <v>235</v>
      </c>
      <c r="C11" s="30" t="s">
        <v>3</v>
      </c>
      <c r="D11" s="30" t="s">
        <v>235</v>
      </c>
      <c r="E11" s="30" t="s">
        <v>3</v>
      </c>
      <c r="F11" s="30" t="s">
        <v>235</v>
      </c>
      <c r="G11" s="30" t="s">
        <v>3</v>
      </c>
      <c r="H11" s="30" t="s">
        <v>235</v>
      </c>
      <c r="I11" s="30" t="s">
        <v>3</v>
      </c>
      <c r="J11" s="30" t="s">
        <v>235</v>
      </c>
      <c r="K11" s="30" t="s">
        <v>3</v>
      </c>
      <c r="L11" s="30" t="s">
        <v>235</v>
      </c>
      <c r="M11" s="31" t="s">
        <v>3</v>
      </c>
    </row>
    <row r="12" spans="1:13" ht="18.75" customHeight="1" x14ac:dyDescent="0.25">
      <c r="A12" s="32">
        <v>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f>F12-B12</f>
        <v>0</v>
      </c>
      <c r="K12" s="33">
        <f>G12-C12</f>
        <v>0</v>
      </c>
      <c r="L12" s="33">
        <f>H12-D12</f>
        <v>0</v>
      </c>
      <c r="M12" s="34">
        <f>I12-E12</f>
        <v>0</v>
      </c>
    </row>
    <row r="13" spans="1:13" ht="15.75" x14ac:dyDescent="0.25">
      <c r="A13" s="32">
        <v>2</v>
      </c>
      <c r="B13" s="226">
        <v>3</v>
      </c>
      <c r="C13" s="226"/>
      <c r="D13" s="85"/>
      <c r="E13" s="85"/>
      <c r="F13" s="226">
        <v>3</v>
      </c>
      <c r="G13" s="226"/>
      <c r="H13" s="85"/>
      <c r="I13" s="85"/>
      <c r="J13" s="33">
        <f t="shared" ref="J13:J14" si="0">F13-B13</f>
        <v>0</v>
      </c>
      <c r="K13" s="33">
        <f t="shared" ref="K13:K14" si="1">G13-C13</f>
        <v>0</v>
      </c>
      <c r="L13" s="33">
        <f t="shared" ref="L13:L14" si="2">H13-D13</f>
        <v>0</v>
      </c>
      <c r="M13" s="34">
        <f t="shared" ref="M13:M14" si="3">I13-E13</f>
        <v>0</v>
      </c>
    </row>
    <row r="14" spans="1:13" ht="15.75" x14ac:dyDescent="0.25">
      <c r="A14" s="35">
        <v>3</v>
      </c>
      <c r="B14" s="226">
        <v>117</v>
      </c>
      <c r="C14" s="226">
        <v>10</v>
      </c>
      <c r="D14" s="85"/>
      <c r="E14" s="85">
        <v>14</v>
      </c>
      <c r="F14" s="226">
        <v>115</v>
      </c>
      <c r="G14" s="226">
        <v>35</v>
      </c>
      <c r="H14" s="85"/>
      <c r="I14" s="85">
        <v>15</v>
      </c>
      <c r="J14" s="33">
        <f t="shared" si="0"/>
        <v>-2</v>
      </c>
      <c r="K14" s="33">
        <f t="shared" si="1"/>
        <v>25</v>
      </c>
      <c r="L14" s="33">
        <f t="shared" si="2"/>
        <v>0</v>
      </c>
      <c r="M14" s="34">
        <f t="shared" si="3"/>
        <v>1</v>
      </c>
    </row>
    <row r="15" spans="1:13" ht="16.2" thickBot="1" x14ac:dyDescent="0.35">
      <c r="A15" s="36" t="s">
        <v>236</v>
      </c>
      <c r="B15" s="321">
        <v>144</v>
      </c>
      <c r="C15" s="321"/>
      <c r="D15" s="321"/>
      <c r="E15" s="321"/>
      <c r="F15" s="321">
        <v>168</v>
      </c>
      <c r="G15" s="321"/>
      <c r="H15" s="321"/>
      <c r="I15" s="321"/>
      <c r="J15" s="321">
        <f>F15-B15</f>
        <v>24</v>
      </c>
      <c r="K15" s="321"/>
      <c r="L15" s="321"/>
      <c r="M15" s="333"/>
    </row>
    <row r="16" spans="1:13" ht="15.75" x14ac:dyDescent="0.25">
      <c r="A16" s="11"/>
      <c r="B16" s="11"/>
      <c r="C16" s="11"/>
      <c r="D16" s="11"/>
      <c r="E16" s="11"/>
      <c r="F16"/>
    </row>
    <row r="17" spans="1:13" ht="15.75" x14ac:dyDescent="0.25">
      <c r="A17" s="11"/>
      <c r="B17" s="11"/>
      <c r="C17" s="11"/>
      <c r="D17" s="11"/>
      <c r="E17" s="11"/>
      <c r="F17"/>
    </row>
    <row r="18" spans="1:13" ht="15.6" customHeight="1" x14ac:dyDescent="0.3">
      <c r="A18" s="334" t="s">
        <v>416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</row>
    <row r="19" spans="1:13" ht="16.5" thickBot="1" x14ac:dyDescent="0.3">
      <c r="A19" s="312"/>
      <c r="B19" s="312"/>
      <c r="C19" s="312"/>
      <c r="D19" s="312"/>
      <c r="E19" s="28"/>
    </row>
    <row r="20" spans="1:13" ht="32.25" customHeight="1" x14ac:dyDescent="0.3">
      <c r="A20" s="313"/>
      <c r="B20" s="315" t="s">
        <v>251</v>
      </c>
      <c r="C20" s="315"/>
      <c r="D20" s="316"/>
      <c r="E20" s="315" t="s">
        <v>270</v>
      </c>
      <c r="F20" s="315"/>
      <c r="G20" s="316"/>
      <c r="H20" s="315" t="s">
        <v>269</v>
      </c>
      <c r="I20" s="315"/>
      <c r="J20" s="316"/>
    </row>
    <row r="21" spans="1:13" ht="69" x14ac:dyDescent="0.3">
      <c r="A21" s="314"/>
      <c r="B21" s="317" t="s">
        <v>237</v>
      </c>
      <c r="C21" s="318"/>
      <c r="D21" s="37" t="s">
        <v>238</v>
      </c>
      <c r="E21" s="317" t="s">
        <v>237</v>
      </c>
      <c r="F21" s="318"/>
      <c r="G21" s="37" t="s">
        <v>238</v>
      </c>
      <c r="H21" s="317" t="s">
        <v>237</v>
      </c>
      <c r="I21" s="318"/>
      <c r="J21" s="37" t="s">
        <v>238</v>
      </c>
    </row>
    <row r="22" spans="1:13" ht="41.4" x14ac:dyDescent="0.3">
      <c r="A22" s="314"/>
      <c r="B22" s="137" t="s">
        <v>239</v>
      </c>
      <c r="C22" s="137" t="s">
        <v>240</v>
      </c>
      <c r="D22" s="38"/>
      <c r="E22" s="96" t="s">
        <v>239</v>
      </c>
      <c r="F22" s="96" t="s">
        <v>240</v>
      </c>
      <c r="G22" s="38"/>
      <c r="H22" s="96" t="s">
        <v>239</v>
      </c>
      <c r="I22" s="96" t="s">
        <v>240</v>
      </c>
      <c r="J22" s="38"/>
    </row>
    <row r="23" spans="1:13" x14ac:dyDescent="0.3">
      <c r="A23" s="99" t="s">
        <v>233</v>
      </c>
      <c r="B23" s="33">
        <v>158</v>
      </c>
      <c r="C23" s="33">
        <v>1136</v>
      </c>
      <c r="D23" s="34"/>
      <c r="E23" s="33">
        <v>194</v>
      </c>
      <c r="F23" s="33">
        <v>1106</v>
      </c>
      <c r="G23" s="34"/>
      <c r="H23" s="33">
        <f>E23-B23</f>
        <v>36</v>
      </c>
      <c r="I23" s="33">
        <f>F23-C23</f>
        <v>-30</v>
      </c>
      <c r="J23" s="34">
        <f>G23-D23</f>
        <v>0</v>
      </c>
    </row>
    <row r="24" spans="1:13" ht="19.5" customHeight="1" x14ac:dyDescent="0.3">
      <c r="A24" s="100" t="s">
        <v>244</v>
      </c>
      <c r="B24" s="33">
        <v>131</v>
      </c>
      <c r="C24" s="33">
        <v>478</v>
      </c>
      <c r="D24" s="34">
        <v>4</v>
      </c>
      <c r="E24" s="33">
        <v>131</v>
      </c>
      <c r="F24" s="33">
        <v>505</v>
      </c>
      <c r="G24" s="34">
        <v>4</v>
      </c>
      <c r="H24" s="33">
        <f t="shared" ref="H24:H26" si="4">E24-B24</f>
        <v>0</v>
      </c>
      <c r="I24" s="33">
        <f t="shared" ref="I24:I26" si="5">F24-C24</f>
        <v>27</v>
      </c>
      <c r="J24" s="34">
        <f t="shared" ref="J24:J26" si="6">G24-D24</f>
        <v>0</v>
      </c>
    </row>
    <row r="25" spans="1:13" x14ac:dyDescent="0.3">
      <c r="A25" s="99" t="s">
        <v>234</v>
      </c>
      <c r="B25" s="33">
        <v>2588</v>
      </c>
      <c r="C25" s="33">
        <v>3610</v>
      </c>
      <c r="D25" s="34">
        <v>1140</v>
      </c>
      <c r="E25" s="33">
        <v>2844</v>
      </c>
      <c r="F25" s="33">
        <v>3348</v>
      </c>
      <c r="G25" s="34">
        <v>1140</v>
      </c>
      <c r="H25" s="33">
        <f t="shared" si="4"/>
        <v>256</v>
      </c>
      <c r="I25" s="33">
        <f t="shared" si="5"/>
        <v>-262</v>
      </c>
      <c r="J25" s="34">
        <f t="shared" si="6"/>
        <v>0</v>
      </c>
    </row>
    <row r="26" spans="1:13" x14ac:dyDescent="0.3">
      <c r="A26" s="99" t="s">
        <v>241</v>
      </c>
      <c r="B26" s="33"/>
      <c r="C26" s="33"/>
      <c r="D26" s="34"/>
      <c r="E26" s="33"/>
      <c r="F26" s="33"/>
      <c r="G26" s="34"/>
      <c r="H26" s="33">
        <f t="shared" si="4"/>
        <v>0</v>
      </c>
      <c r="I26" s="33">
        <f t="shared" si="5"/>
        <v>0</v>
      </c>
      <c r="J26" s="34">
        <f t="shared" si="6"/>
        <v>0</v>
      </c>
    </row>
    <row r="27" spans="1:13" ht="16.2" thickBot="1" x14ac:dyDescent="0.35">
      <c r="A27" s="101" t="s">
        <v>236</v>
      </c>
      <c r="B27" s="330">
        <v>9245</v>
      </c>
      <c r="C27" s="331"/>
      <c r="D27" s="332"/>
      <c r="E27" s="330">
        <v>9272</v>
      </c>
      <c r="F27" s="331"/>
      <c r="G27" s="332"/>
      <c r="H27" s="330">
        <f>E27-B27</f>
        <v>27</v>
      </c>
      <c r="I27" s="331"/>
      <c r="J27" s="332"/>
    </row>
    <row r="28" spans="1:13" ht="15.75" x14ac:dyDescent="0.25">
      <c r="A28" s="11"/>
      <c r="B28" s="11"/>
      <c r="C28" s="11"/>
      <c r="D28" s="11"/>
      <c r="E28" s="24"/>
      <c r="F28" s="24"/>
    </row>
    <row r="29" spans="1:13" ht="15.75" x14ac:dyDescent="0.25">
      <c r="A29" s="28"/>
      <c r="B29" s="28"/>
      <c r="C29" s="28"/>
      <c r="D29" s="28"/>
      <c r="E29" s="11"/>
      <c r="F29" s="4"/>
    </row>
    <row r="30" spans="1:13" ht="12.75" customHeight="1" x14ac:dyDescent="0.25">
      <c r="A30" s="28"/>
      <c r="B30" s="28"/>
      <c r="C30" s="28"/>
      <c r="D30" s="28"/>
      <c r="E30" s="24"/>
    </row>
    <row r="31" spans="1:13" x14ac:dyDescent="0.3">
      <c r="A31" s="39" t="s">
        <v>4</v>
      </c>
      <c r="B31" s="39"/>
      <c r="C31" s="39"/>
      <c r="D31" s="39"/>
      <c r="E31" s="24"/>
    </row>
    <row r="32" spans="1:13" x14ac:dyDescent="0.3">
      <c r="A32" s="329" t="s">
        <v>223</v>
      </c>
      <c r="B32" s="329"/>
      <c r="C32" s="329"/>
      <c r="D32" s="329"/>
      <c r="E32" s="24"/>
    </row>
    <row r="33" spans="1:7" ht="29.25" customHeight="1" x14ac:dyDescent="0.3">
      <c r="A33" s="25" t="s">
        <v>122</v>
      </c>
      <c r="B33" s="335" t="s">
        <v>252</v>
      </c>
      <c r="C33" s="336"/>
      <c r="D33" s="335" t="s">
        <v>265</v>
      </c>
      <c r="E33" s="336"/>
      <c r="F33" s="337" t="s">
        <v>266</v>
      </c>
      <c r="G33" s="337"/>
    </row>
    <row r="34" spans="1:7" x14ac:dyDescent="0.3">
      <c r="A34" s="26" t="s">
        <v>253</v>
      </c>
      <c r="B34" s="308">
        <v>133.1</v>
      </c>
      <c r="C34" s="309"/>
      <c r="D34" s="308">
        <v>130.61000000000001</v>
      </c>
      <c r="E34" s="309"/>
      <c r="F34" s="310">
        <f>D34-B34</f>
        <v>-2.4899999999999807</v>
      </c>
      <c r="G34" s="310"/>
    </row>
    <row r="35" spans="1:7" x14ac:dyDescent="0.3">
      <c r="A35" s="26" t="s">
        <v>254</v>
      </c>
      <c r="B35" s="308">
        <v>22.52</v>
      </c>
      <c r="C35" s="309"/>
      <c r="D35" s="308">
        <v>22.49</v>
      </c>
      <c r="E35" s="309"/>
      <c r="F35" s="310">
        <f t="shared" ref="F35:F42" si="7">D35-B35</f>
        <v>-3.0000000000001137E-2</v>
      </c>
      <c r="G35" s="310"/>
    </row>
    <row r="36" spans="1:7" x14ac:dyDescent="0.3">
      <c r="A36" s="26" t="s">
        <v>255</v>
      </c>
      <c r="B36" s="308">
        <v>9</v>
      </c>
      <c r="C36" s="309"/>
      <c r="D36" s="308">
        <v>9</v>
      </c>
      <c r="E36" s="309"/>
      <c r="F36" s="310">
        <f t="shared" si="7"/>
        <v>0</v>
      </c>
      <c r="G36" s="310"/>
    </row>
    <row r="37" spans="1:7" x14ac:dyDescent="0.3">
      <c r="A37" s="26" t="s">
        <v>256</v>
      </c>
      <c r="B37" s="308">
        <v>91</v>
      </c>
      <c r="C37" s="309"/>
      <c r="D37" s="308">
        <v>87</v>
      </c>
      <c r="E37" s="309"/>
      <c r="F37" s="310">
        <f t="shared" si="7"/>
        <v>-4</v>
      </c>
      <c r="G37" s="310"/>
    </row>
    <row r="38" spans="1:7" x14ac:dyDescent="0.3">
      <c r="A38" s="26" t="s">
        <v>267</v>
      </c>
      <c r="B38" s="308">
        <v>57</v>
      </c>
      <c r="C38" s="309"/>
      <c r="D38" s="308">
        <v>57</v>
      </c>
      <c r="E38" s="309"/>
      <c r="F38" s="310">
        <f t="shared" ref="F38" si="8">D38-B38</f>
        <v>0</v>
      </c>
      <c r="G38" s="310"/>
    </row>
    <row r="39" spans="1:7" ht="15.75" customHeight="1" x14ac:dyDescent="0.3">
      <c r="A39" s="26" t="s">
        <v>257</v>
      </c>
      <c r="B39" s="308">
        <v>59.15</v>
      </c>
      <c r="C39" s="309"/>
      <c r="D39" s="308">
        <v>57.78</v>
      </c>
      <c r="E39" s="309"/>
      <c r="F39" s="310">
        <f t="shared" si="7"/>
        <v>-1.3699999999999974</v>
      </c>
      <c r="G39" s="310"/>
    </row>
    <row r="40" spans="1:7" ht="15.75" customHeight="1" x14ac:dyDescent="0.3">
      <c r="A40" s="26" t="s">
        <v>258</v>
      </c>
      <c r="B40" s="308">
        <v>124.66</v>
      </c>
      <c r="C40" s="309"/>
      <c r="D40" s="308">
        <v>247.33</v>
      </c>
      <c r="E40" s="309"/>
      <c r="F40" s="310">
        <f t="shared" si="7"/>
        <v>122.67000000000002</v>
      </c>
      <c r="G40" s="310"/>
    </row>
    <row r="41" spans="1:7" ht="31.2" x14ac:dyDescent="0.3">
      <c r="A41" s="26" t="s">
        <v>259</v>
      </c>
      <c r="B41" s="338">
        <v>183.81</v>
      </c>
      <c r="C41" s="339"/>
      <c r="D41" s="338">
        <v>305.11</v>
      </c>
      <c r="E41" s="339"/>
      <c r="F41" s="310">
        <f t="shared" si="7"/>
        <v>121.30000000000001</v>
      </c>
      <c r="G41" s="310"/>
    </row>
    <row r="42" spans="1:7" ht="31.2" x14ac:dyDescent="0.3">
      <c r="A42" s="26" t="s">
        <v>260</v>
      </c>
      <c r="B42" s="308">
        <v>339.43</v>
      </c>
      <c r="C42" s="309"/>
      <c r="D42" s="308">
        <v>458.21</v>
      </c>
      <c r="E42" s="309"/>
      <c r="F42" s="310">
        <f t="shared" si="7"/>
        <v>118.77999999999997</v>
      </c>
      <c r="G42" s="310"/>
    </row>
    <row r="43" spans="1:7" x14ac:dyDescent="0.3">
      <c r="A43" s="41"/>
      <c r="B43" s="40"/>
      <c r="C43" s="42"/>
      <c r="D43" s="42"/>
      <c r="E43" s="28"/>
    </row>
    <row r="44" spans="1:7" x14ac:dyDescent="0.3">
      <c r="A44" s="41"/>
      <c r="B44" s="40"/>
      <c r="C44" s="42"/>
      <c r="D44" s="42"/>
      <c r="E44" s="28"/>
    </row>
    <row r="45" spans="1:7" x14ac:dyDescent="0.3">
      <c r="A45" s="39" t="s">
        <v>228</v>
      </c>
      <c r="B45" s="39"/>
      <c r="C45" s="39"/>
      <c r="D45" s="39"/>
      <c r="E45" s="28"/>
    </row>
    <row r="46" spans="1:7" x14ac:dyDescent="0.3">
      <c r="A46" s="329"/>
      <c r="B46" s="329"/>
      <c r="C46" s="329"/>
      <c r="D46" s="329"/>
      <c r="E46" s="28"/>
    </row>
    <row r="47" spans="1:7" ht="36.75" customHeight="1" x14ac:dyDescent="0.3">
      <c r="A47" s="25" t="s">
        <v>122</v>
      </c>
      <c r="B47" s="335" t="s">
        <v>252</v>
      </c>
      <c r="C47" s="336"/>
      <c r="D47" s="343" t="s">
        <v>265</v>
      </c>
      <c r="E47" s="344"/>
      <c r="F47" s="337" t="s">
        <v>266</v>
      </c>
      <c r="G47" s="337"/>
    </row>
    <row r="48" spans="1:7" x14ac:dyDescent="0.3">
      <c r="A48" s="26" t="s">
        <v>224</v>
      </c>
      <c r="B48" s="341">
        <v>0.65</v>
      </c>
      <c r="C48" s="342"/>
      <c r="D48" s="345">
        <v>0.65</v>
      </c>
      <c r="E48" s="346"/>
      <c r="F48" s="340">
        <f>D48-B48</f>
        <v>0</v>
      </c>
      <c r="G48" s="340"/>
    </row>
    <row r="49" spans="1:7" x14ac:dyDescent="0.3">
      <c r="A49" s="26" t="s">
        <v>225</v>
      </c>
      <c r="B49" s="341">
        <v>0.3</v>
      </c>
      <c r="C49" s="342"/>
      <c r="D49" s="345">
        <v>0.3</v>
      </c>
      <c r="E49" s="346"/>
      <c r="F49" s="340">
        <f t="shared" ref="F49:F53" si="9">D49-B49</f>
        <v>0</v>
      </c>
      <c r="G49" s="340"/>
    </row>
    <row r="50" spans="1:7" x14ac:dyDescent="0.3">
      <c r="A50" s="26" t="s">
        <v>263</v>
      </c>
      <c r="B50" s="341">
        <v>0.79</v>
      </c>
      <c r="C50" s="342"/>
      <c r="D50" s="345">
        <v>0.8</v>
      </c>
      <c r="E50" s="346"/>
      <c r="F50" s="340">
        <f t="shared" si="9"/>
        <v>1.0000000000000009E-2</v>
      </c>
      <c r="G50" s="340"/>
    </row>
    <row r="51" spans="1:7" x14ac:dyDescent="0.3">
      <c r="A51" s="26" t="s">
        <v>264</v>
      </c>
      <c r="B51" s="341">
        <v>0.3</v>
      </c>
      <c r="C51" s="342"/>
      <c r="D51" s="345">
        <v>0.28999999999999998</v>
      </c>
      <c r="E51" s="346"/>
      <c r="F51" s="340">
        <f t="shared" si="9"/>
        <v>-1.0000000000000009E-2</v>
      </c>
      <c r="G51" s="340"/>
    </row>
    <row r="52" spans="1:7" x14ac:dyDescent="0.3">
      <c r="A52" s="26" t="s">
        <v>226</v>
      </c>
      <c r="B52" s="341">
        <v>0.8</v>
      </c>
      <c r="C52" s="342"/>
      <c r="D52" s="345">
        <v>0.8</v>
      </c>
      <c r="E52" s="346"/>
      <c r="F52" s="340">
        <f t="shared" si="9"/>
        <v>0</v>
      </c>
      <c r="G52" s="340"/>
    </row>
    <row r="53" spans="1:7" x14ac:dyDescent="0.3">
      <c r="A53" s="26" t="s">
        <v>227</v>
      </c>
      <c r="B53" s="341">
        <v>0.7</v>
      </c>
      <c r="C53" s="342"/>
      <c r="D53" s="345">
        <v>0.7</v>
      </c>
      <c r="E53" s="346"/>
      <c r="F53" s="340">
        <f t="shared" si="9"/>
        <v>0</v>
      </c>
      <c r="G53" s="340"/>
    </row>
    <row r="54" spans="1:7" x14ac:dyDescent="0.3">
      <c r="A54" s="28"/>
      <c r="B54" s="28"/>
      <c r="C54" s="28"/>
      <c r="D54" s="28"/>
      <c r="E54" s="28"/>
    </row>
  </sheetData>
  <mergeCells count="82">
    <mergeCell ref="F52:G52"/>
    <mergeCell ref="F53:G53"/>
    <mergeCell ref="H27:J27"/>
    <mergeCell ref="B52:C52"/>
    <mergeCell ref="B53:C53"/>
    <mergeCell ref="D47:E47"/>
    <mergeCell ref="D48:E48"/>
    <mergeCell ref="D49:E49"/>
    <mergeCell ref="D50:E50"/>
    <mergeCell ref="D51:E51"/>
    <mergeCell ref="D52:E52"/>
    <mergeCell ref="D53:E53"/>
    <mergeCell ref="B48:C48"/>
    <mergeCell ref="F47:G47"/>
    <mergeCell ref="B49:C49"/>
    <mergeCell ref="B50:C50"/>
    <mergeCell ref="B39:C39"/>
    <mergeCell ref="B41:C41"/>
    <mergeCell ref="F49:G49"/>
    <mergeCell ref="F50:G50"/>
    <mergeCell ref="F51:G51"/>
    <mergeCell ref="B51:C51"/>
    <mergeCell ref="F48:G48"/>
    <mergeCell ref="F41:G41"/>
    <mergeCell ref="F42:G42"/>
    <mergeCell ref="B47:C47"/>
    <mergeCell ref="A46:D46"/>
    <mergeCell ref="B40:C40"/>
    <mergeCell ref="B42:C42"/>
    <mergeCell ref="D40:E40"/>
    <mergeCell ref="D41:E41"/>
    <mergeCell ref="D42:E42"/>
    <mergeCell ref="D37:E37"/>
    <mergeCell ref="D39:E39"/>
    <mergeCell ref="F39:G39"/>
    <mergeCell ref="F40:G40"/>
    <mergeCell ref="D38:E38"/>
    <mergeCell ref="B35:C35"/>
    <mergeCell ref="B36:C36"/>
    <mergeCell ref="B37:C37"/>
    <mergeCell ref="E20:G20"/>
    <mergeCell ref="E21:F21"/>
    <mergeCell ref="E27:G27"/>
    <mergeCell ref="D33:E33"/>
    <mergeCell ref="B33:C33"/>
    <mergeCell ref="F33:G33"/>
    <mergeCell ref="F34:G34"/>
    <mergeCell ref="F35:G35"/>
    <mergeCell ref="F36:G36"/>
    <mergeCell ref="F37:G37"/>
    <mergeCell ref="D34:E34"/>
    <mergeCell ref="D35:E35"/>
    <mergeCell ref="D36:E36"/>
    <mergeCell ref="A32:D32"/>
    <mergeCell ref="B27:D27"/>
    <mergeCell ref="F15:I15"/>
    <mergeCell ref="B34:C34"/>
    <mergeCell ref="H21:I21"/>
    <mergeCell ref="H20:J20"/>
    <mergeCell ref="J15:M15"/>
    <mergeCell ref="A18:M18"/>
    <mergeCell ref="F10:G10"/>
    <mergeCell ref="J9:M9"/>
    <mergeCell ref="H10:I10"/>
    <mergeCell ref="J10:K10"/>
    <mergeCell ref="L10:M10"/>
    <mergeCell ref="B38:C38"/>
    <mergeCell ref="F38:G38"/>
    <mergeCell ref="A1:E1"/>
    <mergeCell ref="A19:D19"/>
    <mergeCell ref="A20:A22"/>
    <mergeCell ref="B20:D20"/>
    <mergeCell ref="B21:C21"/>
    <mergeCell ref="A8:E8"/>
    <mergeCell ref="B10:C10"/>
    <mergeCell ref="D10:E10"/>
    <mergeCell ref="B15:E15"/>
    <mergeCell ref="B9:E9"/>
    <mergeCell ref="A3:M3"/>
    <mergeCell ref="A5:M5"/>
    <mergeCell ref="A7:M7"/>
    <mergeCell ref="F9:I9"/>
  </mergeCells>
  <printOptions horizontalCentered="1"/>
  <pageMargins left="0.51181102362204722" right="0.19685039370078741" top="0.15748031496062992" bottom="0.3937007874015748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8"/>
  <sheetViews>
    <sheetView tabSelected="1" topLeftCell="A7" zoomScale="115" zoomScaleNormal="115" workbookViewId="0">
      <selection activeCell="A4" sqref="A4:AA4"/>
    </sheetView>
  </sheetViews>
  <sheetFormatPr defaultColWidth="15.6640625" defaultRowHeight="14.4" x14ac:dyDescent="0.3"/>
  <cols>
    <col min="1" max="1" width="10.109375" style="1" customWidth="1"/>
    <col min="2" max="2" width="50.6640625" style="1" customWidth="1"/>
    <col min="3" max="3" width="9.5546875" style="1" customWidth="1"/>
    <col min="4" max="4" width="9.44140625" style="1" customWidth="1"/>
    <col min="5" max="5" width="12" style="1" customWidth="1"/>
    <col min="6" max="16384" width="15.6640625" style="1"/>
  </cols>
  <sheetData>
    <row r="1" spans="1:5" ht="66.75" customHeight="1" x14ac:dyDescent="0.3">
      <c r="A1" s="348" t="s">
        <v>0</v>
      </c>
      <c r="B1" s="348"/>
      <c r="C1" s="348"/>
      <c r="D1" s="348"/>
      <c r="E1" s="348"/>
    </row>
    <row r="2" spans="1:5" ht="15" x14ac:dyDescent="0.25">
      <c r="A2" s="43"/>
      <c r="B2" s="43"/>
      <c r="C2" s="43"/>
      <c r="D2" s="43"/>
      <c r="E2" s="43"/>
    </row>
    <row r="3" spans="1:5" ht="48.75" customHeight="1" x14ac:dyDescent="0.3">
      <c r="A3" s="349" t="s">
        <v>526</v>
      </c>
      <c r="B3" s="349"/>
      <c r="C3" s="349"/>
      <c r="D3" s="349"/>
      <c r="E3" s="349"/>
    </row>
    <row r="4" spans="1:5" ht="15" x14ac:dyDescent="0.25">
      <c r="A4" s="43"/>
      <c r="B4" s="43"/>
      <c r="C4" s="43"/>
      <c r="D4" s="43"/>
      <c r="E4" s="43"/>
    </row>
    <row r="5" spans="1:5" ht="21.75" customHeight="1" x14ac:dyDescent="0.3">
      <c r="A5" s="347" t="s">
        <v>6</v>
      </c>
      <c r="B5" s="347" t="s">
        <v>7</v>
      </c>
      <c r="C5" s="347" t="s">
        <v>8</v>
      </c>
      <c r="D5" s="347"/>
      <c r="E5" s="347"/>
    </row>
    <row r="6" spans="1:5" ht="27.75" customHeight="1" x14ac:dyDescent="0.3">
      <c r="A6" s="347"/>
      <c r="B6" s="347"/>
      <c r="C6" s="136">
        <v>2020</v>
      </c>
      <c r="D6" s="20">
        <v>2021</v>
      </c>
      <c r="E6" s="16" t="s">
        <v>9</v>
      </c>
    </row>
    <row r="7" spans="1:5" ht="27.6" x14ac:dyDescent="0.3">
      <c r="A7" s="33" t="s">
        <v>10</v>
      </c>
      <c r="B7" s="44" t="s">
        <v>164</v>
      </c>
      <c r="C7" s="227">
        <v>0.86365000000000003</v>
      </c>
      <c r="D7" s="227">
        <f>'Форма 8.3'!C18</f>
        <v>0.35156471095772218</v>
      </c>
      <c r="E7" s="88">
        <f>D7-C7</f>
        <v>-0.51208528904227779</v>
      </c>
    </row>
    <row r="8" spans="1:5" x14ac:dyDescent="0.3">
      <c r="A8" s="33" t="s">
        <v>12</v>
      </c>
      <c r="B8" s="45" t="s">
        <v>13</v>
      </c>
      <c r="C8" s="79"/>
      <c r="D8" s="79"/>
      <c r="E8" s="87" t="s">
        <v>11</v>
      </c>
    </row>
    <row r="9" spans="1:5" x14ac:dyDescent="0.3">
      <c r="A9" s="33" t="s">
        <v>14</v>
      </c>
      <c r="B9" s="45" t="s">
        <v>15</v>
      </c>
      <c r="C9" s="79">
        <v>0</v>
      </c>
      <c r="D9" s="79">
        <v>0</v>
      </c>
      <c r="E9" s="87" t="s">
        <v>11</v>
      </c>
    </row>
    <row r="10" spans="1:5" x14ac:dyDescent="0.3">
      <c r="A10" s="33" t="s">
        <v>16</v>
      </c>
      <c r="B10" s="45" t="s">
        <v>17</v>
      </c>
      <c r="C10" s="227">
        <f>C7*1309/9260</f>
        <v>0.12208616090712743</v>
      </c>
      <c r="D10" s="227">
        <f>D7*1300/9272</f>
        <v>4.929185981935276E-2</v>
      </c>
      <c r="E10" s="88">
        <f>D10-C10</f>
        <v>-7.2794301087774668E-2</v>
      </c>
    </row>
    <row r="11" spans="1:5" x14ac:dyDescent="0.3">
      <c r="A11" s="33" t="s">
        <v>18</v>
      </c>
      <c r="B11" s="45" t="s">
        <v>19</v>
      </c>
      <c r="C11" s="227">
        <f>C7*7951/9260</f>
        <v>0.7415638390928726</v>
      </c>
      <c r="D11" s="227">
        <f>D7*7972/9272</f>
        <v>0.30227285113836938</v>
      </c>
      <c r="E11" s="88">
        <f>D11-C11</f>
        <v>-0.43929098795450322</v>
      </c>
    </row>
    <row r="12" spans="1:5" ht="27.6" x14ac:dyDescent="0.3">
      <c r="A12" s="33" t="s">
        <v>20</v>
      </c>
      <c r="B12" s="44" t="s">
        <v>163</v>
      </c>
      <c r="C12" s="227">
        <v>0.36338999999999999</v>
      </c>
      <c r="D12" s="227">
        <f>'Форма 8.3'!C19</f>
        <v>0.12823554788610872</v>
      </c>
      <c r="E12" s="88">
        <f>D12-C12</f>
        <v>-0.23515445211389127</v>
      </c>
    </row>
    <row r="13" spans="1:5" x14ac:dyDescent="0.3">
      <c r="A13" s="46" t="s">
        <v>21</v>
      </c>
      <c r="B13" s="45" t="s">
        <v>13</v>
      </c>
      <c r="C13" s="102">
        <v>0</v>
      </c>
      <c r="D13" s="102">
        <v>0</v>
      </c>
      <c r="E13" s="88" t="s">
        <v>11</v>
      </c>
    </row>
    <row r="14" spans="1:5" x14ac:dyDescent="0.3">
      <c r="A14" s="33" t="s">
        <v>22</v>
      </c>
      <c r="B14" s="45" t="s">
        <v>15</v>
      </c>
      <c r="C14" s="102">
        <v>0</v>
      </c>
      <c r="D14" s="102">
        <v>0</v>
      </c>
      <c r="E14" s="88" t="s">
        <v>11</v>
      </c>
    </row>
    <row r="15" spans="1:5" x14ac:dyDescent="0.3">
      <c r="A15" s="33" t="s">
        <v>23</v>
      </c>
      <c r="B15" s="45" t="s">
        <v>17</v>
      </c>
      <c r="C15" s="86">
        <f>C12*1309/9260</f>
        <v>5.136906155507559E-2</v>
      </c>
      <c r="D15" s="86">
        <f>D12*1300/9272</f>
        <v>1.797953108843198E-2</v>
      </c>
      <c r="E15" s="88">
        <f t="shared" ref="E15:E17" si="0">D15-C15</f>
        <v>-3.3389530466643613E-2</v>
      </c>
    </row>
    <row r="16" spans="1:5" x14ac:dyDescent="0.3">
      <c r="A16" s="33" t="s">
        <v>24</v>
      </c>
      <c r="B16" s="45" t="s">
        <v>19</v>
      </c>
      <c r="C16" s="86">
        <f>C12*7951/9260</f>
        <v>0.3120209384449244</v>
      </c>
      <c r="D16" s="86">
        <f>D12*7972/9272</f>
        <v>0.11025601679767673</v>
      </c>
      <c r="E16" s="88">
        <f t="shared" si="0"/>
        <v>-0.20176492164724769</v>
      </c>
    </row>
    <row r="17" spans="1:5" ht="95.25" customHeight="1" x14ac:dyDescent="0.3">
      <c r="A17" s="33" t="s">
        <v>25</v>
      </c>
      <c r="B17" s="47" t="s">
        <v>26</v>
      </c>
      <c r="C17" s="86">
        <v>0</v>
      </c>
      <c r="D17" s="86">
        <f>'Форма 8.3'!C20</f>
        <v>0</v>
      </c>
      <c r="E17" s="88">
        <f t="shared" si="0"/>
        <v>0</v>
      </c>
    </row>
    <row r="18" spans="1:5" x14ac:dyDescent="0.3">
      <c r="A18" s="33" t="s">
        <v>27</v>
      </c>
      <c r="B18" s="45" t="s">
        <v>13</v>
      </c>
      <c r="C18" s="87">
        <v>0</v>
      </c>
      <c r="D18" s="87">
        <v>0</v>
      </c>
      <c r="E18" s="87" t="s">
        <v>11</v>
      </c>
    </row>
    <row r="19" spans="1:5" x14ac:dyDescent="0.3">
      <c r="A19" s="46" t="s">
        <v>28</v>
      </c>
      <c r="B19" s="45" t="s">
        <v>15</v>
      </c>
      <c r="C19" s="87">
        <v>0</v>
      </c>
      <c r="D19" s="87">
        <v>0</v>
      </c>
      <c r="E19" s="87" t="s">
        <v>11</v>
      </c>
    </row>
    <row r="20" spans="1:5" x14ac:dyDescent="0.3">
      <c r="A20" s="33" t="s">
        <v>29</v>
      </c>
      <c r="B20" s="45" t="s">
        <v>17</v>
      </c>
      <c r="C20" s="86">
        <f>C17*1309/9260</f>
        <v>0</v>
      </c>
      <c r="D20" s="86">
        <f>D17*1300/9272</f>
        <v>0</v>
      </c>
      <c r="E20" s="88">
        <f t="shared" ref="E20:E22" si="1">D20-C20</f>
        <v>0</v>
      </c>
    </row>
    <row r="21" spans="1:5" x14ac:dyDescent="0.3">
      <c r="A21" s="33" t="s">
        <v>30</v>
      </c>
      <c r="B21" s="45" t="s">
        <v>19</v>
      </c>
      <c r="C21" s="86">
        <f>C17*7951/9260</f>
        <v>0</v>
      </c>
      <c r="D21" s="86">
        <f>D17*7972/9272</f>
        <v>0</v>
      </c>
      <c r="E21" s="88">
        <f t="shared" si="1"/>
        <v>0</v>
      </c>
    </row>
    <row r="22" spans="1:5" ht="69" x14ac:dyDescent="0.3">
      <c r="A22" s="33" t="s">
        <v>31</v>
      </c>
      <c r="B22" s="44" t="s">
        <v>32</v>
      </c>
      <c r="C22" s="86">
        <v>0</v>
      </c>
      <c r="D22" s="86">
        <f>'Форма 8.3'!C21</f>
        <v>0</v>
      </c>
      <c r="E22" s="88">
        <f t="shared" si="1"/>
        <v>0</v>
      </c>
    </row>
    <row r="23" spans="1:5" x14ac:dyDescent="0.3">
      <c r="A23" s="33" t="s">
        <v>33</v>
      </c>
      <c r="B23" s="45" t="s">
        <v>13</v>
      </c>
      <c r="C23" s="87">
        <v>0</v>
      </c>
      <c r="D23" s="87">
        <v>0</v>
      </c>
      <c r="E23" s="87" t="s">
        <v>11</v>
      </c>
    </row>
    <row r="24" spans="1:5" x14ac:dyDescent="0.3">
      <c r="A24" s="33" t="s">
        <v>34</v>
      </c>
      <c r="B24" s="45" t="s">
        <v>15</v>
      </c>
      <c r="C24" s="87">
        <v>0</v>
      </c>
      <c r="D24" s="87">
        <v>0</v>
      </c>
      <c r="E24" s="87" t="s">
        <v>11</v>
      </c>
    </row>
    <row r="25" spans="1:5" x14ac:dyDescent="0.3">
      <c r="A25" s="33" t="s">
        <v>35</v>
      </c>
      <c r="B25" s="45" t="s">
        <v>17</v>
      </c>
      <c r="C25" s="86">
        <f>C22*1000/10016</f>
        <v>0</v>
      </c>
      <c r="D25" s="86">
        <f>D22*1017/10216</f>
        <v>0</v>
      </c>
      <c r="E25" s="89">
        <f t="shared" ref="E25" si="2">D25-C25</f>
        <v>0</v>
      </c>
    </row>
    <row r="26" spans="1:5" x14ac:dyDescent="0.3">
      <c r="A26" s="33" t="s">
        <v>36</v>
      </c>
      <c r="B26" s="45" t="s">
        <v>19</v>
      </c>
      <c r="C26" s="86">
        <f>C22*9016/10016</f>
        <v>0</v>
      </c>
      <c r="D26" s="86">
        <f>D22*9199/10216</f>
        <v>0</v>
      </c>
      <c r="E26" s="88">
        <f t="shared" ref="E26:E27" si="3">D26-C26</f>
        <v>0</v>
      </c>
    </row>
    <row r="27" spans="1:5" ht="41.4" x14ac:dyDescent="0.3">
      <c r="A27" s="33" t="s">
        <v>37</v>
      </c>
      <c r="B27" s="44" t="s">
        <v>38</v>
      </c>
      <c r="C27" s="87">
        <v>0</v>
      </c>
      <c r="D27" s="87">
        <v>0</v>
      </c>
      <c r="E27" s="88">
        <f t="shared" si="3"/>
        <v>0</v>
      </c>
    </row>
    <row r="28" spans="1:5" ht="55.2" x14ac:dyDescent="0.3">
      <c r="A28" s="33" t="s">
        <v>39</v>
      </c>
      <c r="B28" s="44" t="s">
        <v>40</v>
      </c>
      <c r="C28" s="33">
        <v>0</v>
      </c>
      <c r="D28" s="33">
        <v>0</v>
      </c>
      <c r="E28" s="33" t="s">
        <v>11</v>
      </c>
    </row>
  </sheetData>
  <mergeCells count="5">
    <mergeCell ref="C5:E5"/>
    <mergeCell ref="B5:B6"/>
    <mergeCell ref="A5:A6"/>
    <mergeCell ref="A1:E1"/>
    <mergeCell ref="A3:E3"/>
  </mergeCells>
  <printOptions horizontalCentered="1"/>
  <pageMargins left="0.9055118110236221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6"/>
  <sheetViews>
    <sheetView tabSelected="1" workbookViewId="0">
      <selection activeCell="A4" sqref="A4:AA4"/>
    </sheetView>
  </sheetViews>
  <sheetFormatPr defaultColWidth="15.6640625" defaultRowHeight="14.4" x14ac:dyDescent="0.3"/>
  <cols>
    <col min="1" max="1" width="28.5546875" customWidth="1"/>
    <col min="2" max="3" width="6.6640625" customWidth="1"/>
    <col min="4" max="4" width="7.44140625" customWidth="1"/>
    <col min="5" max="5" width="7.109375" customWidth="1"/>
    <col min="6" max="6" width="8.44140625" customWidth="1"/>
    <col min="7" max="7" width="6.6640625" customWidth="1"/>
    <col min="8" max="8" width="6.88671875" customWidth="1"/>
    <col min="9" max="9" width="7.109375" customWidth="1"/>
    <col min="10" max="11" width="6.6640625" customWidth="1"/>
    <col min="12" max="12" width="7.6640625" customWidth="1"/>
    <col min="13" max="13" width="9.109375" customWidth="1"/>
    <col min="14" max="14" width="6.6640625" customWidth="1"/>
    <col min="15" max="15" width="7.6640625" customWidth="1"/>
    <col min="16" max="17" width="6.6640625" customWidth="1"/>
    <col min="18" max="18" width="25.6640625" customWidth="1"/>
    <col min="19" max="19" width="20.6640625" customWidth="1"/>
    <col min="20" max="44" width="6.6640625" customWidth="1"/>
  </cols>
  <sheetData>
    <row r="1" spans="1:19" ht="67.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348" t="s">
        <v>0</v>
      </c>
      <c r="P1" s="348"/>
      <c r="Q1" s="348"/>
      <c r="R1" s="348"/>
      <c r="S1" s="348"/>
    </row>
    <row r="2" spans="1:19" ht="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3">
      <c r="A3" s="350" t="s">
        <v>526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2" customFormat="1" ht="246.75" customHeight="1" x14ac:dyDescent="0.3">
      <c r="A5" s="351" t="s">
        <v>41</v>
      </c>
      <c r="B5" s="351" t="s">
        <v>165</v>
      </c>
      <c r="C5" s="351"/>
      <c r="D5" s="351"/>
      <c r="E5" s="351"/>
      <c r="F5" s="351" t="s">
        <v>166</v>
      </c>
      <c r="G5" s="351"/>
      <c r="H5" s="351"/>
      <c r="I5" s="351"/>
      <c r="J5" s="351" t="s">
        <v>26</v>
      </c>
      <c r="K5" s="351"/>
      <c r="L5" s="351"/>
      <c r="M5" s="351"/>
      <c r="N5" s="351" t="s">
        <v>42</v>
      </c>
      <c r="O5" s="351"/>
      <c r="P5" s="351"/>
      <c r="Q5" s="351"/>
      <c r="R5" s="351" t="s">
        <v>43</v>
      </c>
      <c r="S5" s="351" t="s">
        <v>44</v>
      </c>
    </row>
    <row r="6" spans="1:19" ht="24" customHeight="1" x14ac:dyDescent="0.3">
      <c r="A6" s="351"/>
      <c r="B6" s="33" t="s">
        <v>2</v>
      </c>
      <c r="C6" s="33" t="s">
        <v>45</v>
      </c>
      <c r="D6" s="33" t="s">
        <v>46</v>
      </c>
      <c r="E6" s="33" t="s">
        <v>5</v>
      </c>
      <c r="F6" s="33" t="s">
        <v>2</v>
      </c>
      <c r="G6" s="33" t="s">
        <v>45</v>
      </c>
      <c r="H6" s="33" t="s">
        <v>46</v>
      </c>
      <c r="I6" s="33" t="s">
        <v>5</v>
      </c>
      <c r="J6" s="33" t="s">
        <v>2</v>
      </c>
      <c r="K6" s="33" t="s">
        <v>45</v>
      </c>
      <c r="L6" s="33" t="s">
        <v>46</v>
      </c>
      <c r="M6" s="33" t="s">
        <v>5</v>
      </c>
      <c r="N6" s="33" t="s">
        <v>2</v>
      </c>
      <c r="O6" s="33" t="s">
        <v>45</v>
      </c>
      <c r="P6" s="33" t="s">
        <v>46</v>
      </c>
      <c r="Q6" s="33" t="s">
        <v>5</v>
      </c>
      <c r="R6" s="351"/>
      <c r="S6" s="351"/>
    </row>
    <row r="7" spans="1:19" ht="24" customHeight="1" x14ac:dyDescent="0.3">
      <c r="A7" s="33" t="s">
        <v>422</v>
      </c>
      <c r="B7" s="33">
        <v>0</v>
      </c>
      <c r="C7" s="33">
        <v>0</v>
      </c>
      <c r="D7" s="33">
        <f>'2.1'!D10</f>
        <v>4.929185981935276E-2</v>
      </c>
      <c r="E7" s="33">
        <f>'2.1'!D11</f>
        <v>0.30227285113836938</v>
      </c>
      <c r="F7" s="33">
        <v>0</v>
      </c>
      <c r="G7" s="33">
        <v>0</v>
      </c>
      <c r="H7" s="33">
        <f>'2.1'!D15</f>
        <v>1.797953108843198E-2</v>
      </c>
      <c r="I7" s="33">
        <f>'2.1'!D16</f>
        <v>0.11025601679767673</v>
      </c>
      <c r="J7" s="33">
        <v>0</v>
      </c>
      <c r="K7" s="33">
        <v>0</v>
      </c>
      <c r="L7" s="254">
        <f>'2.1'!D20</f>
        <v>0</v>
      </c>
      <c r="M7" s="254">
        <f>'2.1'!D21</f>
        <v>0</v>
      </c>
      <c r="N7" s="33">
        <v>0</v>
      </c>
      <c r="O7" s="33">
        <v>0</v>
      </c>
      <c r="P7" s="33">
        <f>'2.1'!D25</f>
        <v>0</v>
      </c>
      <c r="Q7" s="33">
        <f>'2.1'!D26</f>
        <v>0</v>
      </c>
      <c r="R7" s="33">
        <v>0</v>
      </c>
      <c r="S7" s="33" t="s">
        <v>11</v>
      </c>
    </row>
    <row r="9" spans="1:19" x14ac:dyDescent="0.3">
      <c r="A9" s="50" t="s">
        <v>220</v>
      </c>
    </row>
    <row r="10" spans="1:19" ht="40.5" customHeight="1" x14ac:dyDescent="0.3">
      <c r="A10" s="353" t="s">
        <v>245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</row>
    <row r="11" spans="1:19" s="10" customFormat="1" ht="18" customHeight="1" x14ac:dyDescent="0.3">
      <c r="A11" s="352" t="s">
        <v>246</v>
      </c>
      <c r="B11" s="352"/>
      <c r="C11" s="352"/>
      <c r="D11" s="352"/>
      <c r="E11" s="352"/>
      <c r="F11" s="352"/>
      <c r="G11" s="352"/>
      <c r="H11" s="352"/>
      <c r="I11" s="352"/>
      <c r="J11" s="352"/>
    </row>
    <row r="12" spans="1:19" s="10" customFormat="1" ht="18" customHeight="1" x14ac:dyDescent="0.3">
      <c r="A12" s="250" t="s">
        <v>247</v>
      </c>
      <c r="B12" s="250"/>
      <c r="C12" s="250"/>
      <c r="D12" s="250"/>
      <c r="E12" s="250"/>
      <c r="F12" s="250"/>
      <c r="G12" s="250"/>
      <c r="H12" s="250"/>
      <c r="I12" s="250"/>
      <c r="J12" s="250"/>
    </row>
    <row r="13" spans="1:19" s="10" customFormat="1" ht="15.6" x14ac:dyDescent="0.3">
      <c r="A13" s="251" t="s">
        <v>520</v>
      </c>
      <c r="B13" s="251"/>
      <c r="C13" s="251"/>
      <c r="D13" s="251"/>
      <c r="E13" s="251"/>
    </row>
    <row r="14" spans="1:19" s="10" customFormat="1" ht="15.6" x14ac:dyDescent="0.3">
      <c r="A14" s="354" t="s">
        <v>521</v>
      </c>
      <c r="B14" s="354"/>
      <c r="C14" s="354"/>
      <c r="D14" s="354"/>
      <c r="E14" s="354"/>
      <c r="F14" s="354"/>
    </row>
    <row r="15" spans="1:19" s="10" customFormat="1" ht="15.6" x14ac:dyDescent="0.3">
      <c r="A15" s="354" t="s">
        <v>522</v>
      </c>
      <c r="B15" s="354"/>
      <c r="C15" s="354"/>
      <c r="D15" s="354"/>
      <c r="E15" s="354"/>
      <c r="F15" s="354"/>
      <c r="G15" s="354"/>
      <c r="H15" s="354"/>
      <c r="I15" s="354"/>
      <c r="J15" s="354"/>
    </row>
    <row r="16" spans="1:19" s="10" customFormat="1" ht="15.6" x14ac:dyDescent="0.3">
      <c r="A16" s="352" t="s">
        <v>523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</row>
    <row r="17" spans="1:10" s="10" customFormat="1" ht="15.6" x14ac:dyDescent="0.3">
      <c r="A17" s="252" t="s">
        <v>502</v>
      </c>
      <c r="B17" s="253"/>
      <c r="C17" s="253"/>
      <c r="D17" s="253"/>
      <c r="E17" s="253"/>
      <c r="F17" s="253"/>
      <c r="G17" s="253"/>
      <c r="H17" s="253"/>
      <c r="I17" s="253"/>
      <c r="J17" s="253"/>
    </row>
    <row r="18" spans="1:10" s="10" customFormat="1" ht="15.6" x14ac:dyDescent="0.3">
      <c r="A18" s="252" t="s">
        <v>503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s="10" customFormat="1" ht="15.6" x14ac:dyDescent="0.3">
      <c r="A19" s="252" t="s">
        <v>504</v>
      </c>
      <c r="B19" s="253"/>
      <c r="C19" s="253"/>
      <c r="D19" s="253"/>
      <c r="E19" s="253"/>
      <c r="F19" s="253"/>
      <c r="G19" s="253"/>
      <c r="H19" s="253"/>
      <c r="I19" s="253"/>
      <c r="J19" s="253"/>
    </row>
    <row r="20" spans="1:10" s="10" customFormat="1" ht="15.6" x14ac:dyDescent="0.3">
      <c r="A20" s="252" t="s">
        <v>505</v>
      </c>
      <c r="B20" s="253"/>
      <c r="C20" s="253"/>
      <c r="D20" s="253"/>
      <c r="E20" s="253"/>
      <c r="F20" s="253"/>
      <c r="G20" s="253"/>
      <c r="H20" s="253"/>
      <c r="I20" s="253"/>
      <c r="J20" s="253"/>
    </row>
    <row r="21" spans="1:10" s="10" customFormat="1" ht="15.6" x14ac:dyDescent="0.3">
      <c r="A21" s="252" t="s">
        <v>506</v>
      </c>
      <c r="B21" s="253"/>
      <c r="C21" s="253"/>
      <c r="D21" s="253"/>
      <c r="E21" s="253"/>
      <c r="F21" s="253"/>
      <c r="G21" s="253"/>
      <c r="H21" s="253"/>
      <c r="I21" s="253"/>
      <c r="J21" s="253"/>
    </row>
    <row r="22" spans="1:10" s="10" customFormat="1" ht="15.6" x14ac:dyDescent="0.3">
      <c r="A22" s="252" t="s">
        <v>507</v>
      </c>
      <c r="B22" s="253"/>
      <c r="C22" s="253"/>
      <c r="D22" s="253"/>
      <c r="E22" s="253"/>
      <c r="F22" s="253"/>
      <c r="G22" s="253"/>
      <c r="H22" s="253"/>
      <c r="I22" s="253"/>
      <c r="J22" s="253"/>
    </row>
    <row r="23" spans="1:10" s="10" customFormat="1" ht="15.6" x14ac:dyDescent="0.3">
      <c r="A23" s="252" t="s">
        <v>508</v>
      </c>
      <c r="B23" s="253"/>
      <c r="C23" s="253"/>
      <c r="D23" s="253"/>
      <c r="E23" s="253"/>
      <c r="F23" s="253"/>
      <c r="G23" s="253"/>
      <c r="H23" s="253"/>
      <c r="I23" s="253"/>
      <c r="J23" s="253"/>
    </row>
    <row r="24" spans="1:10" s="10" customFormat="1" ht="15.6" x14ac:dyDescent="0.3">
      <c r="A24" s="252" t="s">
        <v>509</v>
      </c>
      <c r="B24" s="253"/>
      <c r="C24" s="253"/>
      <c r="D24" s="253"/>
      <c r="E24" s="253"/>
      <c r="F24" s="253"/>
      <c r="G24" s="253"/>
      <c r="H24" s="253"/>
      <c r="I24" s="253"/>
      <c r="J24" s="253"/>
    </row>
    <row r="25" spans="1:10" s="10" customFormat="1" ht="15.6" x14ac:dyDescent="0.3">
      <c r="A25" s="252" t="s">
        <v>510</v>
      </c>
      <c r="B25" s="253"/>
      <c r="C25" s="253"/>
      <c r="D25" s="253"/>
      <c r="E25" s="253"/>
      <c r="F25" s="253"/>
      <c r="G25" s="253"/>
      <c r="H25" s="253"/>
      <c r="I25" s="253"/>
      <c r="J25" s="253"/>
    </row>
    <row r="26" spans="1:10" s="10" customFormat="1" ht="15.6" x14ac:dyDescent="0.3">
      <c r="A26" s="252" t="s">
        <v>511</v>
      </c>
      <c r="B26" s="253"/>
      <c r="C26" s="253"/>
      <c r="D26" s="253"/>
      <c r="E26" s="253"/>
      <c r="F26" s="253"/>
      <c r="G26" s="253"/>
      <c r="H26" s="253"/>
      <c r="I26" s="253"/>
      <c r="J26" s="253"/>
    </row>
    <row r="27" spans="1:10" s="10" customFormat="1" ht="15.6" x14ac:dyDescent="0.3">
      <c r="A27" s="252" t="s">
        <v>512</v>
      </c>
      <c r="B27" s="253"/>
      <c r="C27" s="253"/>
      <c r="D27" s="253"/>
      <c r="E27" s="253"/>
      <c r="F27" s="253"/>
      <c r="G27" s="253"/>
      <c r="H27" s="253"/>
      <c r="I27" s="253"/>
      <c r="J27" s="253"/>
    </row>
    <row r="28" spans="1:10" s="10" customFormat="1" ht="15.6" x14ac:dyDescent="0.3">
      <c r="A28" s="252" t="s">
        <v>513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0" s="10" customFormat="1" ht="15.6" x14ac:dyDescent="0.3">
      <c r="A29" s="252" t="s">
        <v>514</v>
      </c>
      <c r="B29" s="253"/>
      <c r="C29" s="253"/>
      <c r="D29" s="253"/>
      <c r="E29" s="253"/>
      <c r="F29" s="253"/>
      <c r="G29" s="253"/>
      <c r="H29" s="253"/>
      <c r="I29" s="253"/>
      <c r="J29" s="253"/>
    </row>
    <row r="30" spans="1:10" s="10" customFormat="1" ht="15.6" x14ac:dyDescent="0.3">
      <c r="A30" s="252" t="s">
        <v>515</v>
      </c>
      <c r="B30" s="253"/>
      <c r="C30" s="253"/>
      <c r="D30" s="253"/>
      <c r="E30" s="253"/>
      <c r="F30" s="253"/>
      <c r="G30" s="253"/>
      <c r="H30" s="253"/>
      <c r="I30" s="253"/>
      <c r="J30" s="253"/>
    </row>
    <row r="31" spans="1:10" s="10" customFormat="1" ht="15.6" x14ac:dyDescent="0.3">
      <c r="A31" s="252" t="s">
        <v>516</v>
      </c>
      <c r="B31" s="253"/>
      <c r="C31" s="253"/>
      <c r="D31" s="253"/>
      <c r="E31" s="253"/>
      <c r="F31" s="253"/>
      <c r="G31" s="253"/>
      <c r="H31" s="253"/>
      <c r="I31" s="253"/>
      <c r="J31" s="253"/>
    </row>
    <row r="32" spans="1:10" s="10" customFormat="1" ht="15.6" x14ac:dyDescent="0.3">
      <c r="A32" s="252" t="s">
        <v>517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s="10" customFormat="1" ht="15.6" x14ac:dyDescent="0.3">
      <c r="A33" s="252" t="s">
        <v>518</v>
      </c>
      <c r="B33" s="253"/>
      <c r="C33" s="253"/>
      <c r="D33" s="253"/>
      <c r="E33" s="253"/>
      <c r="F33" s="253"/>
      <c r="G33" s="253"/>
      <c r="H33" s="253"/>
      <c r="I33" s="253"/>
      <c r="J33" s="253"/>
    </row>
    <row r="34" spans="1:10" s="10" customFormat="1" ht="15.6" x14ac:dyDescent="0.3">
      <c r="A34" s="252" t="s">
        <v>519</v>
      </c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5.6" x14ac:dyDescent="0.3">
      <c r="A35" s="28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48" t="s">
        <v>219</v>
      </c>
    </row>
  </sheetData>
  <mergeCells count="14">
    <mergeCell ref="A16:K16"/>
    <mergeCell ref="A10:S10"/>
    <mergeCell ref="A14:F14"/>
    <mergeCell ref="A15:J15"/>
    <mergeCell ref="A11:J11"/>
    <mergeCell ref="A3:S3"/>
    <mergeCell ref="A5:A6"/>
    <mergeCell ref="O1:S1"/>
    <mergeCell ref="B5:E5"/>
    <mergeCell ref="F5:I5"/>
    <mergeCell ref="J5:M5"/>
    <mergeCell ref="N5:Q5"/>
    <mergeCell ref="R5:R6"/>
    <mergeCell ref="S5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67"/>
  <sheetViews>
    <sheetView tabSelected="1" topLeftCell="A19" zoomScaleNormal="100" workbookViewId="0">
      <selection activeCell="A4" sqref="A4:AA4"/>
    </sheetView>
  </sheetViews>
  <sheetFormatPr defaultColWidth="7.6640625" defaultRowHeight="14.4" x14ac:dyDescent="0.3"/>
  <cols>
    <col min="1" max="1" width="8.6640625" customWidth="1"/>
    <col min="2" max="2" width="28.109375" customWidth="1"/>
    <col min="3" max="3" width="11.44140625" customWidth="1"/>
    <col min="4" max="4" width="11.33203125" style="10" bestFit="1" customWidth="1"/>
    <col min="5" max="6" width="11.33203125" style="10" customWidth="1"/>
    <col min="7" max="7" width="10.109375" style="10" bestFit="1" customWidth="1"/>
    <col min="8" max="8" width="13.109375" style="10" bestFit="1" customWidth="1"/>
    <col min="9" max="9" width="11.33203125" style="10" bestFit="1" customWidth="1"/>
    <col min="10" max="11" width="11.33203125" style="10" customWidth="1"/>
    <col min="12" max="14" width="13.109375" style="10" bestFit="1" customWidth="1"/>
    <col min="15" max="16" width="13.109375" style="10" customWidth="1"/>
    <col min="17" max="17" width="12.6640625" style="10" customWidth="1"/>
    <col min="18" max="18" width="9.109375" style="10" customWidth="1"/>
    <col min="19" max="21" width="10.6640625" style="10" customWidth="1"/>
    <col min="22" max="23" width="7.6640625" style="10"/>
    <col min="28" max="28" width="8.6640625" customWidth="1"/>
  </cols>
  <sheetData>
    <row r="1" spans="1:28" ht="65.25" customHeight="1" x14ac:dyDescent="0.3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</row>
    <row r="2" spans="1:28" ht="15" x14ac:dyDescent="0.25">
      <c r="A2" s="11"/>
      <c r="B2" s="11" t="s">
        <v>208</v>
      </c>
      <c r="C2" s="1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1"/>
      <c r="Y2" s="11"/>
      <c r="Z2" s="11"/>
      <c r="AA2" s="11"/>
      <c r="AB2" s="11"/>
    </row>
    <row r="3" spans="1:28" ht="15" x14ac:dyDescent="0.25">
      <c r="A3" s="11" t="s">
        <v>526</v>
      </c>
      <c r="B3" s="11"/>
      <c r="C3" s="1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11"/>
      <c r="Y3" s="11"/>
      <c r="Z3" s="11"/>
      <c r="AA3" s="11"/>
      <c r="AB3" s="11"/>
    </row>
    <row r="4" spans="1:28" x14ac:dyDescent="0.3">
      <c r="A4" s="350" t="s">
        <v>47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11"/>
    </row>
    <row r="5" spans="1:28" ht="15" x14ac:dyDescent="0.25">
      <c r="A5" s="11"/>
      <c r="B5" s="11"/>
      <c r="C5" s="1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11"/>
      <c r="Y5" s="11"/>
      <c r="Z5" s="11"/>
      <c r="AA5" s="11"/>
      <c r="AB5" s="11"/>
    </row>
    <row r="6" spans="1:28" s="10" customFormat="1" ht="66" customHeight="1" x14ac:dyDescent="0.3">
      <c r="A6" s="357" t="s">
        <v>500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</row>
    <row r="7" spans="1:28" s="10" customFormat="1" ht="14.25" customHeight="1" x14ac:dyDescent="0.25">
      <c r="A7" s="358"/>
      <c r="B7" s="358"/>
      <c r="C7" s="140"/>
      <c r="D7" s="49"/>
      <c r="E7" s="49"/>
      <c r="F7" s="49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1:28" s="10" customFormat="1" ht="15" customHeight="1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</row>
    <row r="9" spans="1:28" s="10" customFormat="1" x14ac:dyDescent="0.3">
      <c r="A9" s="50" t="s">
        <v>229</v>
      </c>
      <c r="B9" s="50"/>
      <c r="C9" s="50"/>
      <c r="D9" s="140"/>
      <c r="E9" s="140"/>
      <c r="F9" s="14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s="10" customFormat="1" ht="30" customHeight="1" x14ac:dyDescent="0.3">
      <c r="A10" s="359" t="s">
        <v>242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141"/>
      <c r="P10" s="141"/>
      <c r="Q10" s="139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28" s="10" customFormat="1" ht="16.5" customHeight="1" x14ac:dyDescent="0.25">
      <c r="A11" s="355" t="s">
        <v>498</v>
      </c>
      <c r="B11" s="356"/>
      <c r="C11" s="356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39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</row>
    <row r="12" spans="1:28" s="10" customFormat="1" x14ac:dyDescent="0.3">
      <c r="A12" s="363" t="s">
        <v>232</v>
      </c>
      <c r="B12" s="363"/>
      <c r="C12" s="363"/>
      <c r="D12" s="248" t="s">
        <v>497</v>
      </c>
      <c r="E12" s="51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 spans="1:28" s="10" customFormat="1" ht="27.75" customHeight="1" x14ac:dyDescent="0.3">
      <c r="A13" s="359" t="s">
        <v>231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</row>
    <row r="14" spans="1:28" s="10" customFormat="1" x14ac:dyDescent="0.3">
      <c r="A14" s="52" t="s">
        <v>218</v>
      </c>
      <c r="B14" s="52"/>
      <c r="C14" s="52"/>
      <c r="D14" s="141"/>
      <c r="E14" s="141"/>
      <c r="F14" s="141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 spans="1:28" s="10" customFormat="1" x14ac:dyDescent="0.3">
      <c r="A15" s="52" t="s">
        <v>230</v>
      </c>
      <c r="B15" s="52"/>
      <c r="C15" s="52"/>
      <c r="D15" s="52"/>
      <c r="E15" s="52"/>
      <c r="F15" s="52"/>
      <c r="G15" s="52"/>
      <c r="H15" s="52"/>
      <c r="I15" s="52"/>
      <c r="J15" s="52"/>
      <c r="K15" s="249" t="s">
        <v>499</v>
      </c>
      <c r="L15" s="52"/>
      <c r="M15" s="52"/>
      <c r="N15" s="52"/>
      <c r="O15" s="52"/>
      <c r="P15" s="52"/>
      <c r="Q15" s="52"/>
      <c r="R15" s="51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x14ac:dyDescent="0.3">
      <c r="A16" s="48" t="s">
        <v>243</v>
      </c>
      <c r="B16" s="48"/>
      <c r="C16" s="48"/>
      <c r="D16" s="52"/>
      <c r="E16" s="52"/>
      <c r="F16" s="5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61"/>
      <c r="W16" s="61"/>
      <c r="X16" s="11"/>
      <c r="Y16" s="11"/>
      <c r="Z16" s="11"/>
      <c r="AA16" s="11"/>
      <c r="AB16" s="11"/>
    </row>
    <row r="17" spans="1:34" x14ac:dyDescent="0.3">
      <c r="A17" s="53" t="s">
        <v>48</v>
      </c>
      <c r="B17" s="54"/>
      <c r="C17" s="54"/>
      <c r="D17" s="50"/>
      <c r="E17" s="50"/>
      <c r="F17" s="50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54"/>
      <c r="Y17" s="54"/>
      <c r="Z17" s="54"/>
      <c r="AA17" s="54"/>
      <c r="AB17" s="11"/>
    </row>
    <row r="18" spans="1:34" ht="15" x14ac:dyDescent="0.25">
      <c r="A18" s="11"/>
      <c r="B18" s="11"/>
      <c r="C18" s="11"/>
      <c r="D18" s="103"/>
      <c r="E18" s="103"/>
      <c r="F18" s="103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11"/>
      <c r="Y18" s="11"/>
      <c r="Z18" s="11"/>
      <c r="AA18" s="11"/>
      <c r="AB18" s="11"/>
    </row>
    <row r="19" spans="1:34" s="5" customFormat="1" ht="36" customHeight="1" x14ac:dyDescent="0.3">
      <c r="A19" s="351" t="s">
        <v>6</v>
      </c>
      <c r="B19" s="351" t="s">
        <v>7</v>
      </c>
      <c r="C19" s="360" t="s">
        <v>49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18"/>
      <c r="AB19" s="351" t="s">
        <v>50</v>
      </c>
    </row>
    <row r="20" spans="1:34" ht="54.75" customHeight="1" x14ac:dyDescent="0.3">
      <c r="A20" s="351"/>
      <c r="B20" s="351"/>
      <c r="C20" s="360" t="s">
        <v>51</v>
      </c>
      <c r="D20" s="361"/>
      <c r="E20" s="361"/>
      <c r="F20" s="361"/>
      <c r="G20" s="318"/>
      <c r="H20" s="362" t="s">
        <v>52</v>
      </c>
      <c r="I20" s="362"/>
      <c r="J20" s="362"/>
      <c r="K20" s="362"/>
      <c r="L20" s="362"/>
      <c r="M20" s="362" t="s">
        <v>53</v>
      </c>
      <c r="N20" s="362"/>
      <c r="O20" s="362"/>
      <c r="P20" s="362"/>
      <c r="Q20" s="362"/>
      <c r="R20" s="362" t="s">
        <v>54</v>
      </c>
      <c r="S20" s="362"/>
      <c r="T20" s="362"/>
      <c r="U20" s="362"/>
      <c r="V20" s="362"/>
      <c r="W20" s="351" t="s">
        <v>55</v>
      </c>
      <c r="X20" s="351"/>
      <c r="Y20" s="351"/>
      <c r="Z20" s="351"/>
      <c r="AA20" s="351"/>
      <c r="AB20" s="351"/>
      <c r="AC20" s="5"/>
      <c r="AD20" s="5"/>
      <c r="AE20" s="5"/>
      <c r="AF20" s="5"/>
      <c r="AG20" s="5"/>
      <c r="AH20" s="5"/>
    </row>
    <row r="21" spans="1:34" ht="75" customHeight="1" x14ac:dyDescent="0.3">
      <c r="A21" s="351"/>
      <c r="B21" s="351"/>
      <c r="C21" s="142">
        <v>2018</v>
      </c>
      <c r="D21" s="104">
        <v>2019</v>
      </c>
      <c r="E21" s="104">
        <v>2020</v>
      </c>
      <c r="F21" s="228">
        <v>2021</v>
      </c>
      <c r="G21" s="77" t="s">
        <v>9</v>
      </c>
      <c r="H21" s="229">
        <v>2018</v>
      </c>
      <c r="I21" s="104">
        <v>2019</v>
      </c>
      <c r="J21" s="104">
        <v>2020</v>
      </c>
      <c r="K21" s="228">
        <v>2021</v>
      </c>
      <c r="L21" s="77" t="s">
        <v>9</v>
      </c>
      <c r="M21" s="229">
        <v>2018</v>
      </c>
      <c r="N21" s="104">
        <v>2019</v>
      </c>
      <c r="O21" s="104">
        <v>2020</v>
      </c>
      <c r="P21" s="228">
        <v>2021</v>
      </c>
      <c r="Q21" s="77" t="s">
        <v>9</v>
      </c>
      <c r="R21" s="229">
        <v>2018</v>
      </c>
      <c r="S21" s="104">
        <v>2019</v>
      </c>
      <c r="T21" s="104">
        <v>2020</v>
      </c>
      <c r="U21" s="228">
        <v>2021</v>
      </c>
      <c r="V21" s="77" t="s">
        <v>9</v>
      </c>
      <c r="W21" s="229">
        <v>2018</v>
      </c>
      <c r="X21" s="104">
        <v>2019</v>
      </c>
      <c r="Y21" s="104">
        <v>2020</v>
      </c>
      <c r="Z21" s="228">
        <v>2021</v>
      </c>
      <c r="AA21" s="55" t="s">
        <v>9</v>
      </c>
      <c r="AB21" s="351"/>
      <c r="AC21" s="5"/>
      <c r="AD21" s="5"/>
      <c r="AE21" s="5"/>
      <c r="AF21" s="5"/>
      <c r="AG21" s="5"/>
      <c r="AH21" s="5"/>
    </row>
    <row r="22" spans="1:34" ht="60.75" customHeight="1" x14ac:dyDescent="0.3">
      <c r="A22" s="138" t="s">
        <v>10</v>
      </c>
      <c r="B22" s="44" t="s">
        <v>56</v>
      </c>
      <c r="C22" s="255">
        <v>89</v>
      </c>
      <c r="D22" s="256">
        <v>97</v>
      </c>
      <c r="E22" s="104">
        <v>73</v>
      </c>
      <c r="F22" s="104">
        <v>143</v>
      </c>
      <c r="G22" s="256">
        <f>F22-E22</f>
        <v>70</v>
      </c>
      <c r="H22" s="256">
        <v>16</v>
      </c>
      <c r="I22" s="256">
        <v>28</v>
      </c>
      <c r="J22" s="256">
        <v>28</v>
      </c>
      <c r="K22" s="256">
        <v>35</v>
      </c>
      <c r="L22" s="256">
        <f>K22-J22</f>
        <v>7</v>
      </c>
      <c r="M22" s="256">
        <v>11</v>
      </c>
      <c r="N22" s="256">
        <v>7</v>
      </c>
      <c r="O22" s="256">
        <v>8</v>
      </c>
      <c r="P22" s="256">
        <v>4</v>
      </c>
      <c r="Q22" s="256">
        <f>P22-O22</f>
        <v>-4</v>
      </c>
      <c r="R22" s="256">
        <v>3</v>
      </c>
      <c r="S22" s="256">
        <v>2</v>
      </c>
      <c r="T22" s="256">
        <v>0</v>
      </c>
      <c r="U22" s="256">
        <v>2</v>
      </c>
      <c r="V22" s="256">
        <f>U22-T22</f>
        <v>2</v>
      </c>
      <c r="W22" s="256"/>
      <c r="X22" s="255">
        <v>2</v>
      </c>
      <c r="Y22" s="255"/>
      <c r="Z22" s="255"/>
      <c r="AA22" s="255">
        <v>0</v>
      </c>
      <c r="AB22" s="255">
        <v>0</v>
      </c>
      <c r="AC22" s="5"/>
      <c r="AD22" s="5"/>
      <c r="AE22" s="5"/>
      <c r="AF22" s="5"/>
      <c r="AG22" s="5"/>
      <c r="AH22" s="5"/>
    </row>
    <row r="23" spans="1:34" ht="145.5" customHeight="1" x14ac:dyDescent="0.3">
      <c r="A23" s="138" t="s">
        <v>20</v>
      </c>
      <c r="B23" s="44" t="s">
        <v>57</v>
      </c>
      <c r="C23" s="255">
        <v>86</v>
      </c>
      <c r="D23" s="256">
        <v>91</v>
      </c>
      <c r="E23" s="104">
        <v>68</v>
      </c>
      <c r="F23" s="104">
        <v>128</v>
      </c>
      <c r="G23" s="256">
        <f>F23-E23</f>
        <v>60</v>
      </c>
      <c r="H23" s="256">
        <v>15</v>
      </c>
      <c r="I23" s="256">
        <v>26</v>
      </c>
      <c r="J23" s="256">
        <v>24</v>
      </c>
      <c r="K23" s="256">
        <v>29</v>
      </c>
      <c r="L23" s="256">
        <f t="shared" ref="L23:L33" si="0">K23-J23</f>
        <v>5</v>
      </c>
      <c r="M23" s="256">
        <v>11</v>
      </c>
      <c r="N23" s="256">
        <v>5</v>
      </c>
      <c r="O23" s="256">
        <v>6</v>
      </c>
      <c r="P23" s="256">
        <v>2</v>
      </c>
      <c r="Q23" s="256">
        <f t="shared" ref="Q23:Q33" si="1">P23-O23</f>
        <v>-4</v>
      </c>
      <c r="R23" s="256">
        <v>3</v>
      </c>
      <c r="S23" s="256">
        <v>1</v>
      </c>
      <c r="T23" s="256">
        <v>0</v>
      </c>
      <c r="U23" s="256">
        <v>1</v>
      </c>
      <c r="V23" s="256">
        <v>0</v>
      </c>
      <c r="W23" s="256"/>
      <c r="X23" s="255"/>
      <c r="Y23" s="255"/>
      <c r="Z23" s="255"/>
      <c r="AA23" s="255">
        <v>0</v>
      </c>
      <c r="AB23" s="255">
        <v>0</v>
      </c>
      <c r="AC23" s="5"/>
      <c r="AD23" s="5"/>
      <c r="AE23" s="5"/>
      <c r="AF23" s="5"/>
      <c r="AG23" s="5"/>
      <c r="AH23" s="5"/>
    </row>
    <row r="24" spans="1:34" ht="225" customHeight="1" x14ac:dyDescent="0.3">
      <c r="A24" s="138" t="s">
        <v>25</v>
      </c>
      <c r="B24" s="47" t="s">
        <v>58</v>
      </c>
      <c r="C24" s="255">
        <v>0</v>
      </c>
      <c r="D24" s="256">
        <v>0</v>
      </c>
      <c r="E24" s="104">
        <v>0</v>
      </c>
      <c r="F24" s="104">
        <v>0</v>
      </c>
      <c r="G24" s="256">
        <f t="shared" ref="G24:G33" si="2">F24-E24</f>
        <v>0</v>
      </c>
      <c r="H24" s="256">
        <v>0</v>
      </c>
      <c r="I24" s="256">
        <v>0</v>
      </c>
      <c r="J24" s="256">
        <v>0</v>
      </c>
      <c r="K24" s="256">
        <v>0</v>
      </c>
      <c r="L24" s="256">
        <f t="shared" si="0"/>
        <v>0</v>
      </c>
      <c r="M24" s="256">
        <v>0</v>
      </c>
      <c r="N24" s="256">
        <v>0</v>
      </c>
      <c r="O24" s="256">
        <v>0</v>
      </c>
      <c r="P24" s="256">
        <v>0</v>
      </c>
      <c r="Q24" s="256">
        <f t="shared" si="1"/>
        <v>0</v>
      </c>
      <c r="R24" s="256">
        <v>0</v>
      </c>
      <c r="S24" s="256">
        <v>0</v>
      </c>
      <c r="T24" s="256">
        <v>0</v>
      </c>
      <c r="U24" s="256">
        <v>0</v>
      </c>
      <c r="V24" s="256">
        <v>0</v>
      </c>
      <c r="W24" s="256">
        <v>0</v>
      </c>
      <c r="X24" s="255">
        <v>0</v>
      </c>
      <c r="Y24" s="255">
        <v>0</v>
      </c>
      <c r="Z24" s="255">
        <v>0</v>
      </c>
      <c r="AA24" s="255">
        <v>0</v>
      </c>
      <c r="AB24" s="255">
        <v>0</v>
      </c>
      <c r="AC24" s="5"/>
      <c r="AD24" s="5"/>
      <c r="AE24" s="5"/>
      <c r="AF24" s="5"/>
      <c r="AG24" s="5"/>
      <c r="AH24" s="5"/>
    </row>
    <row r="25" spans="1:34" ht="33" customHeight="1" x14ac:dyDescent="0.3">
      <c r="A25" s="138" t="s">
        <v>27</v>
      </c>
      <c r="B25" s="44" t="s">
        <v>59</v>
      </c>
      <c r="C25" s="255">
        <v>0</v>
      </c>
      <c r="D25" s="256">
        <v>0</v>
      </c>
      <c r="E25" s="104">
        <v>0</v>
      </c>
      <c r="F25" s="104">
        <v>0</v>
      </c>
      <c r="G25" s="256">
        <f t="shared" si="2"/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f t="shared" si="0"/>
        <v>0</v>
      </c>
      <c r="M25" s="256">
        <v>0</v>
      </c>
      <c r="N25" s="256">
        <v>0</v>
      </c>
      <c r="O25" s="256">
        <v>0</v>
      </c>
      <c r="P25" s="256">
        <v>0</v>
      </c>
      <c r="Q25" s="256">
        <f t="shared" si="1"/>
        <v>0</v>
      </c>
      <c r="R25" s="256">
        <v>0</v>
      </c>
      <c r="S25" s="256">
        <v>0</v>
      </c>
      <c r="T25" s="256">
        <v>0</v>
      </c>
      <c r="U25" s="256">
        <v>0</v>
      </c>
      <c r="V25" s="256">
        <v>0</v>
      </c>
      <c r="W25" s="256">
        <v>0</v>
      </c>
      <c r="X25" s="255">
        <v>0</v>
      </c>
      <c r="Y25" s="255">
        <v>0</v>
      </c>
      <c r="Z25" s="255">
        <v>0</v>
      </c>
      <c r="AA25" s="255">
        <v>0</v>
      </c>
      <c r="AB25" s="255">
        <v>0</v>
      </c>
      <c r="AC25" s="5"/>
      <c r="AD25" s="5"/>
      <c r="AE25" s="5"/>
      <c r="AF25" s="5"/>
      <c r="AG25" s="5"/>
      <c r="AH25" s="5"/>
    </row>
    <row r="26" spans="1:34" ht="20.25" customHeight="1" x14ac:dyDescent="0.3">
      <c r="A26" s="138" t="s">
        <v>28</v>
      </c>
      <c r="B26" s="44" t="s">
        <v>60</v>
      </c>
      <c r="C26" s="255">
        <v>0</v>
      </c>
      <c r="D26" s="256">
        <v>0</v>
      </c>
      <c r="E26" s="104">
        <v>0</v>
      </c>
      <c r="F26" s="104">
        <v>0</v>
      </c>
      <c r="G26" s="256">
        <f t="shared" si="2"/>
        <v>0</v>
      </c>
      <c r="H26" s="256">
        <v>0</v>
      </c>
      <c r="I26" s="256">
        <v>0</v>
      </c>
      <c r="J26" s="256">
        <v>0</v>
      </c>
      <c r="K26" s="256">
        <v>0</v>
      </c>
      <c r="L26" s="256">
        <f t="shared" si="0"/>
        <v>0</v>
      </c>
      <c r="M26" s="256">
        <v>0</v>
      </c>
      <c r="N26" s="256">
        <v>0</v>
      </c>
      <c r="O26" s="256">
        <v>0</v>
      </c>
      <c r="P26" s="256">
        <v>0</v>
      </c>
      <c r="Q26" s="256">
        <f t="shared" si="1"/>
        <v>0</v>
      </c>
      <c r="R26" s="256">
        <v>0</v>
      </c>
      <c r="S26" s="256">
        <v>0</v>
      </c>
      <c r="T26" s="256">
        <v>0</v>
      </c>
      <c r="U26" s="256">
        <v>0</v>
      </c>
      <c r="V26" s="256">
        <v>0</v>
      </c>
      <c r="W26" s="256">
        <v>0</v>
      </c>
      <c r="X26" s="255">
        <v>0</v>
      </c>
      <c r="Y26" s="255">
        <v>0</v>
      </c>
      <c r="Z26" s="255">
        <v>0</v>
      </c>
      <c r="AA26" s="255">
        <v>0</v>
      </c>
      <c r="AB26" s="255">
        <v>0</v>
      </c>
      <c r="AC26" s="5"/>
      <c r="AD26" s="5"/>
      <c r="AE26" s="5"/>
      <c r="AF26" s="5"/>
      <c r="AG26" s="5"/>
      <c r="AH26" s="5"/>
    </row>
    <row r="27" spans="1:34" ht="137.25" customHeight="1" x14ac:dyDescent="0.3">
      <c r="A27" s="138" t="s">
        <v>31</v>
      </c>
      <c r="B27" s="44" t="s">
        <v>61</v>
      </c>
      <c r="C27" s="255">
        <v>15</v>
      </c>
      <c r="D27" s="256">
        <v>15</v>
      </c>
      <c r="E27" s="104">
        <v>14</v>
      </c>
      <c r="F27" s="104">
        <v>10</v>
      </c>
      <c r="G27" s="256">
        <f t="shared" si="2"/>
        <v>-4</v>
      </c>
      <c r="H27" s="256">
        <v>15</v>
      </c>
      <c r="I27" s="256">
        <v>15</v>
      </c>
      <c r="J27" s="256">
        <v>14</v>
      </c>
      <c r="K27" s="256">
        <v>10</v>
      </c>
      <c r="L27" s="256">
        <f t="shared" si="0"/>
        <v>-4</v>
      </c>
      <c r="M27" s="256">
        <v>30</v>
      </c>
      <c r="N27" s="256">
        <v>30</v>
      </c>
      <c r="O27" s="256">
        <v>30</v>
      </c>
      <c r="P27" s="256">
        <v>20</v>
      </c>
      <c r="Q27" s="256">
        <f t="shared" si="1"/>
        <v>-10</v>
      </c>
      <c r="R27" s="256">
        <v>30</v>
      </c>
      <c r="S27" s="256">
        <v>30</v>
      </c>
      <c r="T27" s="256">
        <v>30</v>
      </c>
      <c r="U27" s="256">
        <v>20</v>
      </c>
      <c r="V27" s="256">
        <v>0</v>
      </c>
      <c r="W27" s="256">
        <v>0</v>
      </c>
      <c r="X27" s="255">
        <v>0</v>
      </c>
      <c r="Y27" s="255">
        <v>0</v>
      </c>
      <c r="Z27" s="255">
        <v>0</v>
      </c>
      <c r="AA27" s="255">
        <v>0</v>
      </c>
      <c r="AB27" s="255">
        <v>0</v>
      </c>
      <c r="AC27" s="5"/>
      <c r="AD27" s="5"/>
      <c r="AE27" s="5"/>
      <c r="AF27" s="5"/>
      <c r="AG27" s="5"/>
      <c r="AH27" s="5"/>
    </row>
    <row r="28" spans="1:34" ht="107.25" customHeight="1" x14ac:dyDescent="0.3">
      <c r="A28" s="138" t="s">
        <v>37</v>
      </c>
      <c r="B28" s="44" t="s">
        <v>62</v>
      </c>
      <c r="C28" s="255">
        <v>82</v>
      </c>
      <c r="D28" s="256">
        <v>86</v>
      </c>
      <c r="E28" s="104">
        <v>67</v>
      </c>
      <c r="F28" s="104">
        <v>110</v>
      </c>
      <c r="G28" s="256">
        <f t="shared" si="2"/>
        <v>43</v>
      </c>
      <c r="H28" s="256">
        <v>22</v>
      </c>
      <c r="I28" s="256">
        <v>22</v>
      </c>
      <c r="J28" s="256">
        <v>22</v>
      </c>
      <c r="K28" s="256">
        <v>24</v>
      </c>
      <c r="L28" s="256">
        <f t="shared" si="0"/>
        <v>2</v>
      </c>
      <c r="M28" s="256">
        <v>6</v>
      </c>
      <c r="N28" s="256">
        <v>1</v>
      </c>
      <c r="O28" s="104">
        <v>5</v>
      </c>
      <c r="P28" s="104">
        <v>1</v>
      </c>
      <c r="Q28" s="256">
        <f t="shared" si="1"/>
        <v>-4</v>
      </c>
      <c r="R28" s="256">
        <v>1</v>
      </c>
      <c r="S28" s="256">
        <v>0</v>
      </c>
      <c r="T28" s="256">
        <v>0</v>
      </c>
      <c r="U28" s="256">
        <v>0</v>
      </c>
      <c r="V28" s="256">
        <v>0</v>
      </c>
      <c r="W28" s="256">
        <v>0</v>
      </c>
      <c r="X28" s="255">
        <v>0</v>
      </c>
      <c r="Y28" s="255">
        <v>0</v>
      </c>
      <c r="Z28" s="255">
        <v>0</v>
      </c>
      <c r="AA28" s="255">
        <v>0</v>
      </c>
      <c r="AB28" s="255">
        <v>0</v>
      </c>
      <c r="AC28" s="5"/>
      <c r="AD28" s="5"/>
      <c r="AE28" s="5"/>
      <c r="AF28" s="5"/>
      <c r="AG28" s="5"/>
      <c r="AH28" s="5"/>
    </row>
    <row r="29" spans="1:34" ht="97.5" customHeight="1" x14ac:dyDescent="0.3">
      <c r="A29" s="138" t="s">
        <v>63</v>
      </c>
      <c r="B29" s="44" t="s">
        <v>64</v>
      </c>
      <c r="C29" s="255">
        <v>56</v>
      </c>
      <c r="D29" s="256">
        <v>68</v>
      </c>
      <c r="E29" s="104">
        <v>37</v>
      </c>
      <c r="F29" s="104">
        <v>70</v>
      </c>
      <c r="G29" s="256">
        <f t="shared" si="2"/>
        <v>33</v>
      </c>
      <c r="H29" s="256">
        <v>12</v>
      </c>
      <c r="I29" s="256">
        <v>10</v>
      </c>
      <c r="J29" s="256">
        <v>9</v>
      </c>
      <c r="K29" s="256">
        <v>14</v>
      </c>
      <c r="L29" s="256">
        <f t="shared" si="0"/>
        <v>5</v>
      </c>
      <c r="M29" s="256">
        <v>3</v>
      </c>
      <c r="N29" s="256">
        <v>4</v>
      </c>
      <c r="O29" s="104">
        <v>1</v>
      </c>
      <c r="P29" s="104">
        <v>0</v>
      </c>
      <c r="Q29" s="256">
        <f t="shared" si="1"/>
        <v>-1</v>
      </c>
      <c r="R29" s="256">
        <v>0</v>
      </c>
      <c r="S29" s="256">
        <v>0</v>
      </c>
      <c r="T29" s="256">
        <v>0</v>
      </c>
      <c r="U29" s="256">
        <v>0</v>
      </c>
      <c r="V29" s="256">
        <v>0</v>
      </c>
      <c r="W29" s="256">
        <v>0</v>
      </c>
      <c r="X29" s="255">
        <v>0</v>
      </c>
      <c r="Y29" s="255">
        <v>0</v>
      </c>
      <c r="Z29" s="255">
        <v>0</v>
      </c>
      <c r="AA29" s="255">
        <v>0</v>
      </c>
      <c r="AB29" s="255">
        <v>0</v>
      </c>
      <c r="AC29" s="5"/>
      <c r="AD29" s="5"/>
      <c r="AE29" s="5"/>
      <c r="AF29" s="5"/>
      <c r="AG29" s="5"/>
      <c r="AH29" s="5"/>
    </row>
    <row r="30" spans="1:34" ht="198" customHeight="1" x14ac:dyDescent="0.3">
      <c r="A30" s="138" t="s">
        <v>65</v>
      </c>
      <c r="B30" s="44" t="s">
        <v>66</v>
      </c>
      <c r="C30" s="255">
        <v>0</v>
      </c>
      <c r="D30" s="256">
        <v>0</v>
      </c>
      <c r="E30" s="104">
        <v>0</v>
      </c>
      <c r="F30" s="104">
        <v>0</v>
      </c>
      <c r="G30" s="256">
        <f t="shared" si="2"/>
        <v>0</v>
      </c>
      <c r="H30" s="256">
        <v>0</v>
      </c>
      <c r="I30" s="256">
        <v>0</v>
      </c>
      <c r="J30" s="256">
        <v>0</v>
      </c>
      <c r="K30" s="256">
        <v>0</v>
      </c>
      <c r="L30" s="256">
        <f t="shared" si="0"/>
        <v>0</v>
      </c>
      <c r="M30" s="256">
        <v>0</v>
      </c>
      <c r="N30" s="256">
        <v>0</v>
      </c>
      <c r="O30" s="256">
        <v>0</v>
      </c>
      <c r="P30" s="256">
        <v>0</v>
      </c>
      <c r="Q30" s="256">
        <f t="shared" si="1"/>
        <v>0</v>
      </c>
      <c r="R30" s="256">
        <v>0</v>
      </c>
      <c r="S30" s="256">
        <v>0</v>
      </c>
      <c r="T30" s="256">
        <v>0</v>
      </c>
      <c r="U30" s="256">
        <v>0</v>
      </c>
      <c r="V30" s="256">
        <v>0</v>
      </c>
      <c r="W30" s="256">
        <v>0</v>
      </c>
      <c r="X30" s="255">
        <v>0</v>
      </c>
      <c r="Y30" s="255">
        <v>0</v>
      </c>
      <c r="Z30" s="255">
        <v>0</v>
      </c>
      <c r="AA30" s="255">
        <v>0</v>
      </c>
      <c r="AB30" s="255">
        <v>0</v>
      </c>
      <c r="AC30" s="5"/>
      <c r="AD30" s="5"/>
      <c r="AE30" s="5"/>
      <c r="AF30" s="5"/>
      <c r="AG30" s="5"/>
      <c r="AH30" s="5"/>
    </row>
    <row r="31" spans="1:34" ht="30.75" customHeight="1" x14ac:dyDescent="0.3">
      <c r="A31" s="33" t="s">
        <v>67</v>
      </c>
      <c r="B31" s="44" t="s">
        <v>59</v>
      </c>
      <c r="C31" s="255">
        <v>0</v>
      </c>
      <c r="D31" s="256">
        <v>0</v>
      </c>
      <c r="E31" s="104">
        <v>0</v>
      </c>
      <c r="F31" s="104">
        <v>0</v>
      </c>
      <c r="G31" s="256">
        <f t="shared" si="2"/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f t="shared" si="0"/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f t="shared" si="1"/>
        <v>0</v>
      </c>
      <c r="R31" s="256">
        <v>0</v>
      </c>
      <c r="S31" s="256">
        <v>0</v>
      </c>
      <c r="T31" s="256">
        <v>0</v>
      </c>
      <c r="U31" s="256">
        <v>0</v>
      </c>
      <c r="V31" s="256">
        <v>0</v>
      </c>
      <c r="W31" s="256">
        <v>0</v>
      </c>
      <c r="X31" s="255">
        <v>0</v>
      </c>
      <c r="Y31" s="255">
        <v>0</v>
      </c>
      <c r="Z31" s="255">
        <v>0</v>
      </c>
      <c r="AA31" s="255">
        <v>0</v>
      </c>
      <c r="AB31" s="255">
        <v>0</v>
      </c>
    </row>
    <row r="32" spans="1:34" x14ac:dyDescent="0.3">
      <c r="A32" s="33" t="s">
        <v>68</v>
      </c>
      <c r="B32" s="56" t="s">
        <v>69</v>
      </c>
      <c r="C32" s="255">
        <v>0</v>
      </c>
      <c r="D32" s="256">
        <v>0</v>
      </c>
      <c r="E32" s="104">
        <v>0</v>
      </c>
      <c r="F32" s="104">
        <v>0</v>
      </c>
      <c r="G32" s="256">
        <f t="shared" si="2"/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f t="shared" si="0"/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f t="shared" si="1"/>
        <v>0</v>
      </c>
      <c r="R32" s="256">
        <v>0</v>
      </c>
      <c r="S32" s="256">
        <v>0</v>
      </c>
      <c r="T32" s="256">
        <v>0</v>
      </c>
      <c r="U32" s="256">
        <v>0</v>
      </c>
      <c r="V32" s="256">
        <v>0</v>
      </c>
      <c r="W32" s="256">
        <v>0</v>
      </c>
      <c r="X32" s="255">
        <v>0</v>
      </c>
      <c r="Y32" s="255">
        <v>0</v>
      </c>
      <c r="Z32" s="255">
        <v>0</v>
      </c>
      <c r="AA32" s="255">
        <v>0</v>
      </c>
      <c r="AB32" s="255">
        <v>0</v>
      </c>
    </row>
    <row r="33" spans="1:33" ht="82.8" x14ac:dyDescent="0.3">
      <c r="A33" s="33" t="s">
        <v>70</v>
      </c>
      <c r="B33" s="44" t="s">
        <v>71</v>
      </c>
      <c r="C33" s="255">
        <v>90</v>
      </c>
      <c r="D33" s="256">
        <v>90</v>
      </c>
      <c r="E33" s="104">
        <v>90</v>
      </c>
      <c r="F33" s="104">
        <v>60</v>
      </c>
      <c r="G33" s="256">
        <f t="shared" si="2"/>
        <v>-30</v>
      </c>
      <c r="H33" s="256">
        <v>120</v>
      </c>
      <c r="I33" s="256">
        <v>120</v>
      </c>
      <c r="J33" s="256">
        <v>110</v>
      </c>
      <c r="K33" s="256">
        <v>100</v>
      </c>
      <c r="L33" s="256">
        <f t="shared" si="0"/>
        <v>-10</v>
      </c>
      <c r="M33" s="256">
        <v>120</v>
      </c>
      <c r="N33" s="256">
        <v>120</v>
      </c>
      <c r="O33" s="256">
        <v>120</v>
      </c>
      <c r="P33" s="256">
        <v>120</v>
      </c>
      <c r="Q33" s="256">
        <f t="shared" si="1"/>
        <v>0</v>
      </c>
      <c r="R33" s="256">
        <v>0</v>
      </c>
      <c r="S33" s="256">
        <v>0</v>
      </c>
      <c r="T33" s="256">
        <v>0</v>
      </c>
      <c r="U33" s="256">
        <v>0</v>
      </c>
      <c r="V33" s="256">
        <v>0</v>
      </c>
      <c r="W33" s="256">
        <v>0</v>
      </c>
      <c r="X33" s="255">
        <v>0</v>
      </c>
      <c r="Y33" s="255">
        <v>0</v>
      </c>
      <c r="Z33" s="255">
        <v>0</v>
      </c>
      <c r="AA33" s="255">
        <v>0</v>
      </c>
      <c r="AB33" s="255">
        <v>0</v>
      </c>
    </row>
    <row r="34" spans="1:33" x14ac:dyDescent="0.3">
      <c r="A34" s="11"/>
      <c r="B34" s="11"/>
      <c r="C34" s="57"/>
      <c r="D34" s="105"/>
      <c r="E34" s="105"/>
      <c r="F34" s="105"/>
      <c r="G34" s="106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11"/>
      <c r="Y34" s="11"/>
      <c r="Z34" s="11"/>
      <c r="AA34" s="11"/>
      <c r="AB34" s="11"/>
    </row>
    <row r="35" spans="1:33" ht="56.25" customHeight="1" x14ac:dyDescent="0.3">
      <c r="A35" s="364" t="s">
        <v>167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107"/>
      <c r="S35" s="107"/>
      <c r="T35" s="107"/>
      <c r="U35" s="107"/>
      <c r="V35" s="107"/>
      <c r="W35" s="107"/>
      <c r="X35" s="143"/>
      <c r="Y35" s="143"/>
      <c r="Z35" s="143"/>
      <c r="AA35" s="143"/>
      <c r="AB35" s="143"/>
      <c r="AC35" s="9"/>
      <c r="AD35" s="9"/>
      <c r="AE35" s="9"/>
      <c r="AF35" s="9"/>
      <c r="AG35" s="9"/>
    </row>
    <row r="36" spans="1:33" ht="15.6" x14ac:dyDescent="0.3">
      <c r="A36" s="308" t="s">
        <v>72</v>
      </c>
      <c r="B36" s="366"/>
      <c r="C36" s="309"/>
      <c r="D36" s="108"/>
      <c r="E36" s="109"/>
      <c r="F36" s="109"/>
      <c r="G36" s="145"/>
      <c r="H36" s="367">
        <v>150</v>
      </c>
      <c r="I36" s="368"/>
      <c r="J36" s="146"/>
      <c r="K36" s="146"/>
      <c r="L36" s="367">
        <v>250</v>
      </c>
      <c r="M36" s="368"/>
      <c r="N36" s="367">
        <v>670</v>
      </c>
      <c r="O36" s="369"/>
      <c r="P36" s="369"/>
      <c r="Q36" s="368"/>
      <c r="R36" s="61"/>
      <c r="S36" s="61"/>
      <c r="T36" s="61"/>
      <c r="U36" s="61"/>
      <c r="V36" s="61"/>
      <c r="W36" s="61"/>
      <c r="X36" s="11"/>
      <c r="Y36" s="11"/>
      <c r="Z36" s="11"/>
      <c r="AA36" s="11"/>
      <c r="AB36" s="11"/>
    </row>
    <row r="37" spans="1:33" ht="15.6" x14ac:dyDescent="0.3">
      <c r="A37" s="308" t="s">
        <v>73</v>
      </c>
      <c r="B37" s="366"/>
      <c r="C37" s="309"/>
      <c r="D37" s="144">
        <v>15</v>
      </c>
      <c r="E37" s="144"/>
      <c r="F37" s="144"/>
      <c r="G37" s="110" t="s">
        <v>75</v>
      </c>
      <c r="H37" s="110" t="s">
        <v>74</v>
      </c>
      <c r="I37" s="110" t="s">
        <v>75</v>
      </c>
      <c r="J37" s="110"/>
      <c r="K37" s="110"/>
      <c r="L37" s="110" t="s">
        <v>74</v>
      </c>
      <c r="M37" s="110" t="s">
        <v>75</v>
      </c>
      <c r="N37" s="110" t="s">
        <v>74</v>
      </c>
      <c r="O37" s="110"/>
      <c r="P37" s="110"/>
      <c r="Q37" s="110" t="s">
        <v>75</v>
      </c>
      <c r="R37" s="61"/>
      <c r="S37" s="61"/>
      <c r="T37" s="61"/>
      <c r="U37" s="61"/>
      <c r="V37" s="61"/>
      <c r="W37" s="61"/>
      <c r="X37" s="11"/>
      <c r="Y37" s="11"/>
      <c r="Z37" s="11"/>
      <c r="AA37" s="11"/>
      <c r="AB37" s="11"/>
    </row>
    <row r="38" spans="1:33" ht="124.8" x14ac:dyDescent="0.3">
      <c r="A38" s="147" t="s">
        <v>76</v>
      </c>
      <c r="B38" s="147" t="s">
        <v>77</v>
      </c>
      <c r="C38" s="147" t="s">
        <v>78</v>
      </c>
      <c r="D38" s="110" t="s">
        <v>74</v>
      </c>
      <c r="E38" s="110"/>
      <c r="F38" s="110"/>
      <c r="G38" s="111" t="s">
        <v>79</v>
      </c>
      <c r="H38" s="111" t="s">
        <v>79</v>
      </c>
      <c r="I38" s="111" t="s">
        <v>79</v>
      </c>
      <c r="J38" s="111"/>
      <c r="K38" s="111"/>
      <c r="L38" s="111" t="s">
        <v>79</v>
      </c>
      <c r="M38" s="111" t="s">
        <v>79</v>
      </c>
      <c r="N38" s="111" t="s">
        <v>79</v>
      </c>
      <c r="O38" s="111"/>
      <c r="P38" s="111"/>
      <c r="Q38" s="111" t="s">
        <v>79</v>
      </c>
      <c r="R38" s="61"/>
      <c r="S38" s="61"/>
      <c r="T38" s="61"/>
      <c r="U38" s="61"/>
      <c r="V38" s="61"/>
      <c r="W38" s="61"/>
      <c r="X38" s="11"/>
      <c r="Y38" s="11"/>
      <c r="Z38" s="11"/>
      <c r="AA38" s="11"/>
      <c r="AB38" s="11"/>
    </row>
    <row r="39" spans="1:33" ht="15.6" x14ac:dyDescent="0.3">
      <c r="A39" s="370" t="s">
        <v>80</v>
      </c>
      <c r="B39" s="370" t="s">
        <v>81</v>
      </c>
      <c r="C39" s="147" t="s">
        <v>82</v>
      </c>
      <c r="D39" s="111" t="s">
        <v>79</v>
      </c>
      <c r="E39" s="111"/>
      <c r="F39" s="111"/>
      <c r="G39" s="112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61"/>
      <c r="S39" s="61"/>
      <c r="T39" s="61"/>
      <c r="U39" s="61"/>
      <c r="V39" s="61"/>
      <c r="W39" s="61"/>
      <c r="X39" s="11"/>
      <c r="Y39" s="11"/>
      <c r="Z39" s="11"/>
      <c r="AA39" s="11"/>
      <c r="AB39" s="11"/>
    </row>
    <row r="40" spans="1:33" ht="15.6" x14ac:dyDescent="0.3">
      <c r="A40" s="371"/>
      <c r="B40" s="372"/>
      <c r="C40" s="147" t="s">
        <v>83</v>
      </c>
      <c r="D40" s="113"/>
      <c r="E40" s="113"/>
      <c r="F40" s="113"/>
      <c r="G40" s="113"/>
      <c r="H40" s="113"/>
      <c r="I40" s="112"/>
      <c r="J40" s="112"/>
      <c r="K40" s="112"/>
      <c r="L40" s="112"/>
      <c r="M40" s="113"/>
      <c r="N40" s="113"/>
      <c r="O40" s="113"/>
      <c r="P40" s="113"/>
      <c r="Q40" s="113"/>
      <c r="R40" s="61"/>
      <c r="S40" s="61"/>
      <c r="T40" s="61"/>
      <c r="U40" s="61"/>
      <c r="V40" s="61"/>
      <c r="W40" s="61"/>
      <c r="X40" s="11"/>
      <c r="Y40" s="11"/>
      <c r="Z40" s="11"/>
      <c r="AA40" s="11"/>
      <c r="AB40" s="11"/>
    </row>
    <row r="41" spans="1:33" ht="15.6" x14ac:dyDescent="0.3">
      <c r="A41" s="371"/>
      <c r="B41" s="370" t="s">
        <v>84</v>
      </c>
      <c r="C41" s="147" t="s">
        <v>82</v>
      </c>
      <c r="D41" s="112"/>
      <c r="E41" s="112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61"/>
      <c r="S41" s="61"/>
      <c r="T41" s="61"/>
      <c r="U41" s="61"/>
      <c r="V41" s="61"/>
      <c r="W41" s="61"/>
      <c r="X41" s="11"/>
      <c r="Y41" s="11"/>
      <c r="Z41" s="11"/>
      <c r="AA41" s="11"/>
      <c r="AB41" s="11"/>
    </row>
    <row r="42" spans="1:33" ht="15.6" x14ac:dyDescent="0.3">
      <c r="A42" s="372"/>
      <c r="B42" s="372"/>
      <c r="C42" s="147" t="s">
        <v>83</v>
      </c>
      <c r="D42" s="113"/>
      <c r="E42" s="113"/>
      <c r="F42" s="113"/>
      <c r="G42" s="113"/>
      <c r="H42" s="112"/>
      <c r="I42" s="113"/>
      <c r="J42" s="113"/>
      <c r="K42" s="113"/>
      <c r="L42" s="112"/>
      <c r="M42" s="113"/>
      <c r="N42" s="112"/>
      <c r="O42" s="112"/>
      <c r="P42" s="112"/>
      <c r="Q42" s="113"/>
      <c r="R42" s="61"/>
      <c r="S42" s="61"/>
      <c r="T42" s="61"/>
      <c r="U42" s="61"/>
      <c r="V42" s="61"/>
      <c r="W42" s="61"/>
      <c r="X42" s="11"/>
      <c r="Y42" s="11"/>
      <c r="Z42" s="11"/>
      <c r="AA42" s="11"/>
      <c r="AB42" s="11"/>
    </row>
    <row r="43" spans="1:33" ht="15.6" x14ac:dyDescent="0.3">
      <c r="A43" s="370">
        <v>750</v>
      </c>
      <c r="B43" s="370" t="s">
        <v>81</v>
      </c>
      <c r="C43" s="147" t="s">
        <v>82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61"/>
      <c r="S43" s="61"/>
      <c r="T43" s="61"/>
      <c r="U43" s="61"/>
      <c r="V43" s="61"/>
      <c r="W43" s="61"/>
      <c r="X43" s="11"/>
      <c r="Y43" s="11"/>
      <c r="Z43" s="11"/>
      <c r="AA43" s="11"/>
      <c r="AB43" s="11"/>
    </row>
    <row r="44" spans="1:33" ht="15.6" x14ac:dyDescent="0.3">
      <c r="A44" s="371"/>
      <c r="B44" s="372"/>
      <c r="C44" s="147" t="s">
        <v>83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61"/>
      <c r="S44" s="61"/>
      <c r="T44" s="61"/>
      <c r="U44" s="61"/>
      <c r="V44" s="61"/>
      <c r="W44" s="61"/>
      <c r="X44" s="11"/>
      <c r="Y44" s="11"/>
      <c r="Z44" s="11"/>
      <c r="AA44" s="11"/>
      <c r="AB44" s="11"/>
    </row>
    <row r="45" spans="1:33" ht="15.6" x14ac:dyDescent="0.3">
      <c r="A45" s="371"/>
      <c r="B45" s="370" t="s">
        <v>84</v>
      </c>
      <c r="C45" s="147" t="s">
        <v>82</v>
      </c>
      <c r="D45" s="112"/>
      <c r="E45" s="112"/>
      <c r="F45" s="112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61"/>
      <c r="S45" s="61"/>
      <c r="T45" s="61"/>
      <c r="U45" s="61"/>
      <c r="V45" s="61"/>
      <c r="W45" s="61"/>
      <c r="X45" s="11"/>
      <c r="Y45" s="11"/>
      <c r="Z45" s="11"/>
      <c r="AA45" s="11"/>
      <c r="AB45" s="11"/>
    </row>
    <row r="46" spans="1:33" ht="15.6" x14ac:dyDescent="0.3">
      <c r="A46" s="372"/>
      <c r="B46" s="372"/>
      <c r="C46" s="147" t="s">
        <v>83</v>
      </c>
      <c r="D46" s="113"/>
      <c r="E46" s="113"/>
      <c r="F46" s="113"/>
      <c r="G46" s="113"/>
      <c r="H46" s="112"/>
      <c r="I46" s="113"/>
      <c r="J46" s="113"/>
      <c r="K46" s="113"/>
      <c r="L46" s="112"/>
      <c r="M46" s="113"/>
      <c r="N46" s="112"/>
      <c r="O46" s="112"/>
      <c r="P46" s="112"/>
      <c r="Q46" s="113"/>
      <c r="R46" s="61"/>
      <c r="S46" s="61"/>
      <c r="T46" s="61"/>
      <c r="U46" s="61"/>
      <c r="V46" s="61"/>
      <c r="W46" s="61"/>
      <c r="X46" s="11"/>
      <c r="Y46" s="11"/>
      <c r="Z46" s="11"/>
      <c r="AA46" s="11"/>
      <c r="AB46" s="11"/>
    </row>
    <row r="47" spans="1:33" ht="15.6" x14ac:dyDescent="0.3">
      <c r="A47" s="370">
        <v>1000</v>
      </c>
      <c r="B47" s="370" t="s">
        <v>81</v>
      </c>
      <c r="C47" s="147" t="s">
        <v>82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61"/>
      <c r="S47" s="61"/>
      <c r="T47" s="61"/>
      <c r="U47" s="61"/>
      <c r="V47" s="61"/>
      <c r="W47" s="61"/>
      <c r="X47" s="11"/>
      <c r="Y47" s="11"/>
      <c r="Z47" s="11"/>
      <c r="AA47" s="11"/>
      <c r="AB47" s="11"/>
    </row>
    <row r="48" spans="1:33" ht="15.6" x14ac:dyDescent="0.3">
      <c r="A48" s="371"/>
      <c r="B48" s="372"/>
      <c r="C48" s="147" t="s">
        <v>83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61"/>
      <c r="S48" s="61"/>
      <c r="T48" s="61"/>
      <c r="U48" s="61"/>
      <c r="V48" s="61"/>
      <c r="W48" s="61"/>
      <c r="X48" s="11"/>
      <c r="Y48" s="11"/>
      <c r="Z48" s="11"/>
      <c r="AA48" s="11"/>
      <c r="AB48" s="11"/>
    </row>
    <row r="49" spans="1:28" ht="15.6" x14ac:dyDescent="0.3">
      <c r="A49" s="371"/>
      <c r="B49" s="370" t="s">
        <v>84</v>
      </c>
      <c r="C49" s="147" t="s">
        <v>82</v>
      </c>
      <c r="D49" s="112"/>
      <c r="E49" s="112"/>
      <c r="F49" s="112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61"/>
      <c r="S49" s="61"/>
      <c r="T49" s="61"/>
      <c r="U49" s="61"/>
      <c r="V49" s="61"/>
      <c r="W49" s="61"/>
      <c r="X49" s="11"/>
      <c r="Y49" s="11"/>
      <c r="Z49" s="11"/>
      <c r="AA49" s="11"/>
      <c r="AB49" s="11"/>
    </row>
    <row r="50" spans="1:28" ht="15.6" x14ac:dyDescent="0.3">
      <c r="A50" s="372"/>
      <c r="B50" s="372"/>
      <c r="C50" s="147" t="s">
        <v>83</v>
      </c>
      <c r="D50" s="113"/>
      <c r="E50" s="113"/>
      <c r="F50" s="113"/>
      <c r="G50" s="113"/>
      <c r="H50" s="112"/>
      <c r="I50" s="113"/>
      <c r="J50" s="113"/>
      <c r="K50" s="113"/>
      <c r="L50" s="112"/>
      <c r="M50" s="113"/>
      <c r="N50" s="112"/>
      <c r="O50" s="112"/>
      <c r="P50" s="112"/>
      <c r="Q50" s="113"/>
      <c r="R50" s="61"/>
      <c r="S50" s="61"/>
      <c r="T50" s="61"/>
      <c r="U50" s="61"/>
      <c r="V50" s="61"/>
      <c r="W50" s="61"/>
      <c r="X50" s="11"/>
      <c r="Y50" s="11"/>
      <c r="Z50" s="11"/>
      <c r="AA50" s="11"/>
      <c r="AB50" s="11"/>
    </row>
    <row r="51" spans="1:28" ht="15.6" x14ac:dyDescent="0.3">
      <c r="A51" s="370">
        <v>1250</v>
      </c>
      <c r="B51" s="374" t="s">
        <v>81</v>
      </c>
      <c r="C51" s="147" t="s">
        <v>82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61"/>
      <c r="S51" s="61"/>
      <c r="T51" s="61"/>
      <c r="U51" s="61"/>
      <c r="V51" s="61"/>
      <c r="W51" s="61"/>
      <c r="X51" s="11"/>
      <c r="Y51" s="11"/>
      <c r="Z51" s="11"/>
      <c r="AA51" s="11"/>
      <c r="AB51" s="11"/>
    </row>
    <row r="52" spans="1:28" ht="15.6" x14ac:dyDescent="0.3">
      <c r="A52" s="371"/>
      <c r="B52" s="374"/>
      <c r="C52" s="147" t="s">
        <v>83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61"/>
      <c r="S52" s="61"/>
      <c r="T52" s="61"/>
      <c r="U52" s="61"/>
      <c r="V52" s="61"/>
      <c r="W52" s="61"/>
      <c r="X52" s="11"/>
      <c r="Y52" s="11"/>
      <c r="Z52" s="11"/>
      <c r="AA52" s="11"/>
      <c r="AB52" s="11"/>
    </row>
    <row r="53" spans="1:28" ht="15.6" x14ac:dyDescent="0.3">
      <c r="A53" s="371"/>
      <c r="B53" s="374" t="s">
        <v>84</v>
      </c>
      <c r="C53" s="147" t="s">
        <v>82</v>
      </c>
      <c r="D53" s="112"/>
      <c r="E53" s="112"/>
      <c r="F53" s="112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61"/>
      <c r="S53" s="61"/>
      <c r="T53" s="61"/>
      <c r="U53" s="61"/>
      <c r="V53" s="61"/>
      <c r="W53" s="61"/>
      <c r="X53" s="11"/>
      <c r="Y53" s="11"/>
      <c r="Z53" s="11"/>
      <c r="AA53" s="11"/>
      <c r="AB53" s="11"/>
    </row>
    <row r="54" spans="1:28" ht="15.6" x14ac:dyDescent="0.3">
      <c r="A54" s="372"/>
      <c r="B54" s="374"/>
      <c r="C54" s="147" t="s">
        <v>83</v>
      </c>
      <c r="D54" s="113"/>
      <c r="E54" s="113"/>
      <c r="F54" s="113"/>
      <c r="G54" s="113"/>
      <c r="H54" s="112"/>
      <c r="I54" s="113"/>
      <c r="J54" s="113"/>
      <c r="K54" s="113"/>
      <c r="L54" s="112"/>
      <c r="M54" s="113"/>
      <c r="N54" s="112"/>
      <c r="O54" s="112"/>
      <c r="P54" s="112"/>
      <c r="Q54" s="113"/>
      <c r="R54" s="61"/>
      <c r="S54" s="61"/>
      <c r="T54" s="61"/>
      <c r="U54" s="61"/>
      <c r="V54" s="61"/>
      <c r="W54" s="61"/>
      <c r="X54" s="11"/>
      <c r="Y54" s="11"/>
      <c r="Z54" s="11"/>
      <c r="AA54" s="11"/>
      <c r="AB54" s="11"/>
    </row>
    <row r="55" spans="1:28" ht="15.6" x14ac:dyDescent="0.3">
      <c r="A55" s="6"/>
      <c r="B55" s="6"/>
      <c r="C55" s="6"/>
      <c r="D55" s="114"/>
      <c r="E55" s="114"/>
      <c r="F55" s="114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61"/>
      <c r="S55" s="61"/>
      <c r="T55" s="61"/>
      <c r="U55" s="61"/>
      <c r="V55" s="61"/>
      <c r="W55" s="61"/>
      <c r="X55" s="11"/>
      <c r="Y55" s="11"/>
      <c r="Z55" s="11"/>
      <c r="AA55" s="11"/>
      <c r="AB55" s="11"/>
    </row>
    <row r="56" spans="1:28" ht="15.6" x14ac:dyDescent="0.3">
      <c r="A56" s="7" t="s">
        <v>85</v>
      </c>
      <c r="B56" s="6"/>
      <c r="C56" s="6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61"/>
      <c r="S56" s="61"/>
      <c r="T56" s="61"/>
      <c r="U56" s="61"/>
      <c r="V56" s="61"/>
      <c r="W56" s="61"/>
      <c r="X56" s="11"/>
      <c r="Y56" s="11"/>
      <c r="Z56" s="11"/>
      <c r="AA56" s="11"/>
      <c r="AB56" s="11"/>
    </row>
    <row r="57" spans="1:28" ht="15.6" x14ac:dyDescent="0.3">
      <c r="A57" s="58"/>
      <c r="B57" s="58"/>
      <c r="C57" s="58"/>
      <c r="D57" s="115"/>
      <c r="E57" s="115"/>
      <c r="F57" s="115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61"/>
      <c r="S57" s="61"/>
      <c r="T57" s="61"/>
      <c r="U57" s="61"/>
      <c r="V57" s="61"/>
      <c r="W57" s="61"/>
      <c r="X57" s="11"/>
      <c r="Y57" s="11"/>
      <c r="Z57" s="11"/>
      <c r="AA57" s="11"/>
      <c r="AB57" s="11"/>
    </row>
    <row r="58" spans="1:28" ht="39" customHeight="1" x14ac:dyDescent="0.35">
      <c r="A58" s="373" t="s">
        <v>501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117"/>
      <c r="S58" s="61"/>
      <c r="T58" s="61"/>
      <c r="U58" s="61"/>
      <c r="V58" s="61"/>
      <c r="W58" s="61"/>
      <c r="X58" s="11"/>
      <c r="Y58" s="11"/>
      <c r="Z58" s="11"/>
      <c r="AA58" s="11"/>
      <c r="AB58" s="11"/>
    </row>
    <row r="59" spans="1:28" ht="20.399999999999999" x14ac:dyDescent="0.35">
      <c r="A59" s="11"/>
      <c r="B59" s="11"/>
      <c r="C59" s="11"/>
      <c r="D59" s="117"/>
      <c r="E59" s="117"/>
      <c r="F59" s="117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11"/>
      <c r="Y59" s="11"/>
      <c r="Z59" s="11"/>
      <c r="AA59" s="11"/>
      <c r="AB59" s="11"/>
    </row>
    <row r="60" spans="1:28" x14ac:dyDescent="0.3">
      <c r="A60" s="11"/>
      <c r="B60" s="11"/>
      <c r="C60" s="1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11"/>
      <c r="Y60" s="11"/>
      <c r="Z60" s="11"/>
      <c r="AA60" s="11"/>
      <c r="AB60" s="11"/>
    </row>
    <row r="61" spans="1:28" x14ac:dyDescent="0.3">
      <c r="A61" s="11"/>
      <c r="B61" s="11"/>
      <c r="C61" s="1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11"/>
      <c r="Y61" s="11"/>
      <c r="Z61" s="11"/>
      <c r="AA61" s="11"/>
      <c r="AB61" s="11"/>
    </row>
    <row r="62" spans="1:28" x14ac:dyDescent="0.3">
      <c r="A62" s="11"/>
      <c r="B62" s="11"/>
      <c r="C62" s="1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11"/>
      <c r="Y62" s="11"/>
      <c r="Z62" s="11"/>
      <c r="AA62" s="11"/>
      <c r="AB62" s="11"/>
    </row>
    <row r="63" spans="1:28" x14ac:dyDescent="0.3">
      <c r="A63" s="11"/>
      <c r="B63" s="11"/>
      <c r="C63" s="1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11"/>
      <c r="Y63" s="11"/>
      <c r="Z63" s="11"/>
      <c r="AA63" s="11"/>
      <c r="AB63" s="11"/>
    </row>
    <row r="64" spans="1:28" x14ac:dyDescent="0.3">
      <c r="A64" s="11"/>
      <c r="B64" s="11"/>
      <c r="C64" s="1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11"/>
      <c r="Y64" s="11"/>
      <c r="Z64" s="11"/>
      <c r="AA64" s="11"/>
      <c r="AB64" s="11"/>
    </row>
    <row r="65" spans="1:28" x14ac:dyDescent="0.3">
      <c r="A65" s="11"/>
      <c r="B65" s="11"/>
      <c r="C65" s="1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11"/>
      <c r="Y65" s="11"/>
      <c r="Z65" s="11"/>
      <c r="AA65" s="11"/>
      <c r="AB65" s="11"/>
    </row>
    <row r="66" spans="1:28" x14ac:dyDescent="0.3">
      <c r="A66" s="11"/>
      <c r="B66" s="11"/>
      <c r="C66" s="1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11"/>
      <c r="Y66" s="11"/>
      <c r="Z66" s="11"/>
      <c r="AA66" s="11"/>
      <c r="AB66" s="11"/>
    </row>
    <row r="67" spans="1:28" x14ac:dyDescent="0.3">
      <c r="A67" s="11"/>
      <c r="B67" s="11"/>
      <c r="C67" s="1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11"/>
      <c r="Y67" s="11"/>
      <c r="Z67" s="11"/>
      <c r="AA67" s="11"/>
      <c r="AB67" s="11"/>
    </row>
  </sheetData>
  <mergeCells count="36">
    <mergeCell ref="A58:Q58"/>
    <mergeCell ref="A47:A50"/>
    <mergeCell ref="B47:B48"/>
    <mergeCell ref="B49:B50"/>
    <mergeCell ref="A51:A54"/>
    <mergeCell ref="B51:B52"/>
    <mergeCell ref="B53:B54"/>
    <mergeCell ref="A37:C37"/>
    <mergeCell ref="A39:A42"/>
    <mergeCell ref="B39:B40"/>
    <mergeCell ref="B41:B42"/>
    <mergeCell ref="A43:A46"/>
    <mergeCell ref="B43:B44"/>
    <mergeCell ref="B45:B46"/>
    <mergeCell ref="A35:Q35"/>
    <mergeCell ref="A36:C36"/>
    <mergeCell ref="H36:I36"/>
    <mergeCell ref="L36:M36"/>
    <mergeCell ref="N36:Q36"/>
    <mergeCell ref="A12:C12"/>
    <mergeCell ref="A13:Q13"/>
    <mergeCell ref="A19:A21"/>
    <mergeCell ref="B19:B21"/>
    <mergeCell ref="C19:AA19"/>
    <mergeCell ref="W20:AA20"/>
    <mergeCell ref="AB19:AB21"/>
    <mergeCell ref="C20:G20"/>
    <mergeCell ref="H20:L20"/>
    <mergeCell ref="M20:Q20"/>
    <mergeCell ref="R20:V20"/>
    <mergeCell ref="A11:C11"/>
    <mergeCell ref="A1:AB1"/>
    <mergeCell ref="A4:AA4"/>
    <mergeCell ref="A6:AB6"/>
    <mergeCell ref="A7:B7"/>
    <mergeCell ref="A10:N10"/>
  </mergeCells>
  <hyperlinks>
    <hyperlink ref="A11" r:id="rId1"/>
    <hyperlink ref="D12" r:id="rId2"/>
  </hyperlinks>
  <pageMargins left="0.7" right="0.7" top="0.75" bottom="0.75" header="0.3" footer="0.3"/>
  <pageSetup paperSize="9" scale="27" fitToHeight="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R57"/>
  <sheetViews>
    <sheetView tabSelected="1" topLeftCell="A37" zoomScale="90" zoomScaleNormal="90" workbookViewId="0">
      <selection activeCell="A4" sqref="A4:AA4"/>
    </sheetView>
  </sheetViews>
  <sheetFormatPr defaultRowHeight="14.4" x14ac:dyDescent="0.3"/>
  <cols>
    <col min="1" max="1" width="10.109375" customWidth="1"/>
    <col min="2" max="2" width="17.44140625" style="5" customWidth="1"/>
    <col min="3" max="3" width="10.109375" customWidth="1"/>
    <col min="4" max="5" width="9.33203125" style="10" bestFit="1" customWidth="1"/>
    <col min="6" max="6" width="9.33203125" style="10" customWidth="1"/>
    <col min="7" max="7" width="9.109375" customWidth="1"/>
    <col min="8" max="8" width="9.33203125" bestFit="1" customWidth="1"/>
    <col min="9" max="9" width="9.5546875" customWidth="1"/>
    <col min="10" max="11" width="9.5546875" style="10" customWidth="1"/>
    <col min="12" max="14" width="9.33203125" bestFit="1" customWidth="1"/>
    <col min="15" max="15" width="9.33203125" style="10" bestFit="1" customWidth="1"/>
    <col min="16" max="16" width="9.33203125" style="10" customWidth="1"/>
    <col min="17" max="17" width="12" bestFit="1" customWidth="1"/>
    <col min="18" max="19" width="9.33203125" bestFit="1" customWidth="1"/>
    <col min="20" max="20" width="9.33203125" style="10" bestFit="1" customWidth="1"/>
    <col min="21" max="21" width="9.33203125" style="10" customWidth="1"/>
    <col min="22" max="22" width="12" bestFit="1" customWidth="1"/>
    <col min="23" max="24" width="9.33203125" bestFit="1" customWidth="1"/>
    <col min="25" max="25" width="9.33203125" style="10" bestFit="1" customWidth="1"/>
    <col min="26" max="26" width="9.33203125" style="10" customWidth="1"/>
    <col min="27" max="27" width="9.33203125" bestFit="1" customWidth="1"/>
  </cols>
  <sheetData>
    <row r="1" spans="1:41" ht="65.25" customHeight="1" x14ac:dyDescent="0.3">
      <c r="A1" s="348" t="s">
        <v>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59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x14ac:dyDescent="0.3">
      <c r="A2" s="375" t="s">
        <v>86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x14ac:dyDescent="0.3">
      <c r="A3" s="48" t="s">
        <v>526</v>
      </c>
      <c r="B3" s="60"/>
      <c r="C3" s="48"/>
      <c r="D3" s="50"/>
      <c r="E3" s="50"/>
      <c r="F3" s="50"/>
      <c r="G3" s="48"/>
      <c r="H3" s="48"/>
      <c r="I3" s="11"/>
      <c r="J3" s="61"/>
      <c r="K3" s="61"/>
      <c r="L3" s="11"/>
      <c r="M3" s="11"/>
      <c r="N3" s="11"/>
      <c r="O3" s="61"/>
      <c r="P3" s="61"/>
      <c r="Q3" s="11"/>
      <c r="R3" s="11"/>
      <c r="S3" s="11"/>
      <c r="T3" s="61"/>
      <c r="U3" s="61"/>
      <c r="V3" s="11"/>
      <c r="W3" s="11"/>
      <c r="X3" s="11"/>
      <c r="Y3" s="61"/>
      <c r="Z3" s="6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5" x14ac:dyDescent="0.25">
      <c r="A4" s="11"/>
      <c r="B4" s="12"/>
      <c r="C4" s="11"/>
      <c r="D4" s="61"/>
      <c r="E4" s="61"/>
      <c r="F4" s="61"/>
      <c r="G4" s="11"/>
      <c r="H4" s="11"/>
      <c r="I4" s="11"/>
      <c r="J4" s="61"/>
      <c r="K4" s="61"/>
      <c r="L4" s="11"/>
      <c r="M4" s="11"/>
      <c r="N4" s="11"/>
      <c r="O4" s="61"/>
      <c r="P4" s="61"/>
      <c r="Q4" s="11"/>
      <c r="R4" s="11"/>
      <c r="S4" s="11"/>
      <c r="T4" s="61"/>
      <c r="U4" s="61"/>
      <c r="V4" s="11"/>
      <c r="W4" s="11"/>
      <c r="X4" s="11"/>
      <c r="Y4" s="61"/>
      <c r="Z4" s="6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36.75" customHeight="1" x14ac:dyDescent="0.3">
      <c r="A5" s="362" t="s">
        <v>6</v>
      </c>
      <c r="B5" s="362" t="s">
        <v>87</v>
      </c>
      <c r="C5" s="362" t="s">
        <v>49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48.75" customHeight="1" x14ac:dyDescent="0.3">
      <c r="A6" s="362"/>
      <c r="B6" s="362"/>
      <c r="C6" s="362" t="s">
        <v>88</v>
      </c>
      <c r="D6" s="362"/>
      <c r="E6" s="362"/>
      <c r="F6" s="362"/>
      <c r="G6" s="362"/>
      <c r="H6" s="362" t="s">
        <v>89</v>
      </c>
      <c r="I6" s="362"/>
      <c r="J6" s="362"/>
      <c r="K6" s="362"/>
      <c r="L6" s="362"/>
      <c r="M6" s="362" t="s">
        <v>90</v>
      </c>
      <c r="N6" s="362"/>
      <c r="O6" s="362"/>
      <c r="P6" s="362"/>
      <c r="Q6" s="362"/>
      <c r="R6" s="362" t="s">
        <v>91</v>
      </c>
      <c r="S6" s="362"/>
      <c r="T6" s="362"/>
      <c r="U6" s="362"/>
      <c r="V6" s="362"/>
      <c r="W6" s="362" t="s">
        <v>92</v>
      </c>
      <c r="X6" s="362"/>
      <c r="Y6" s="362"/>
      <c r="Z6" s="362"/>
      <c r="AA6" s="36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63" customHeight="1" x14ac:dyDescent="0.3">
      <c r="A7" s="362"/>
      <c r="B7" s="362"/>
      <c r="C7" s="142">
        <v>2018</v>
      </c>
      <c r="D7" s="79">
        <v>2019</v>
      </c>
      <c r="E7" s="79">
        <v>2020</v>
      </c>
      <c r="F7" s="228">
        <v>2021</v>
      </c>
      <c r="G7" s="77" t="s">
        <v>9</v>
      </c>
      <c r="H7" s="224">
        <v>2018</v>
      </c>
      <c r="I7" s="79">
        <v>2019</v>
      </c>
      <c r="J7" s="79">
        <v>2020</v>
      </c>
      <c r="K7" s="228">
        <v>2021</v>
      </c>
      <c r="L7" s="77" t="s">
        <v>9</v>
      </c>
      <c r="M7" s="224">
        <v>2018</v>
      </c>
      <c r="N7" s="79">
        <v>2019</v>
      </c>
      <c r="O7" s="79">
        <v>2020</v>
      </c>
      <c r="P7" s="228">
        <v>2021</v>
      </c>
      <c r="Q7" s="77" t="s">
        <v>9</v>
      </c>
      <c r="R7" s="224">
        <v>2018</v>
      </c>
      <c r="S7" s="79">
        <v>2019</v>
      </c>
      <c r="T7" s="79">
        <v>2020</v>
      </c>
      <c r="U7" s="228">
        <v>2021</v>
      </c>
      <c r="V7" s="77" t="s">
        <v>9</v>
      </c>
      <c r="W7" s="224">
        <v>2018</v>
      </c>
      <c r="X7" s="79">
        <v>2019</v>
      </c>
      <c r="Y7" s="79">
        <v>2020</v>
      </c>
      <c r="Z7" s="228">
        <v>2021</v>
      </c>
      <c r="AA7" s="77" t="s">
        <v>9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41.4" x14ac:dyDescent="0.3">
      <c r="A8" s="142" t="s">
        <v>10</v>
      </c>
      <c r="B8" s="78" t="s">
        <v>93</v>
      </c>
      <c r="C8" s="245">
        <v>167</v>
      </c>
      <c r="D8" s="245">
        <v>188</v>
      </c>
      <c r="E8" s="79">
        <v>132</v>
      </c>
      <c r="F8" s="152">
        <v>115</v>
      </c>
      <c r="G8" s="245">
        <f>F8-E8</f>
        <v>-17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f>M10</f>
        <v>6</v>
      </c>
      <c r="N8" s="245">
        <v>3</v>
      </c>
      <c r="O8" s="245">
        <v>6</v>
      </c>
      <c r="P8" s="153">
        <v>24</v>
      </c>
      <c r="Q8" s="245">
        <f>P8-O8</f>
        <v>18</v>
      </c>
      <c r="R8" s="245">
        <f>R10</f>
        <v>1</v>
      </c>
      <c r="S8" s="245">
        <v>2</v>
      </c>
      <c r="T8" s="245">
        <v>4</v>
      </c>
      <c r="U8" s="153">
        <v>3</v>
      </c>
      <c r="V8" s="245">
        <f>U8-T8</f>
        <v>-1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55.2" x14ac:dyDescent="0.3">
      <c r="A9" s="79" t="s">
        <v>12</v>
      </c>
      <c r="B9" s="80" t="s">
        <v>94</v>
      </c>
      <c r="C9" s="245">
        <v>0</v>
      </c>
      <c r="D9" s="245">
        <v>0</v>
      </c>
      <c r="E9" s="79">
        <v>0</v>
      </c>
      <c r="F9" s="79">
        <v>0</v>
      </c>
      <c r="G9" s="245">
        <f t="shared" ref="G9:G28" si="0">F9-E9</f>
        <v>0</v>
      </c>
      <c r="H9" s="245">
        <v>0</v>
      </c>
      <c r="I9" s="245">
        <v>0</v>
      </c>
      <c r="J9" s="245">
        <v>0</v>
      </c>
      <c r="K9" s="245">
        <v>0</v>
      </c>
      <c r="L9" s="245">
        <v>0</v>
      </c>
      <c r="M9" s="245">
        <v>0</v>
      </c>
      <c r="N9" s="245">
        <v>0</v>
      </c>
      <c r="O9" s="245">
        <v>0</v>
      </c>
      <c r="P9" s="245">
        <v>0</v>
      </c>
      <c r="Q9" s="245">
        <f t="shared" ref="Q9:Q28" si="1">P9-O9</f>
        <v>0</v>
      </c>
      <c r="R9" s="245">
        <v>0</v>
      </c>
      <c r="S9" s="245">
        <v>0</v>
      </c>
      <c r="T9" s="245">
        <v>0</v>
      </c>
      <c r="U9" s="245">
        <v>0</v>
      </c>
      <c r="V9" s="245">
        <f t="shared" ref="V9:V17" si="2">U9-T9</f>
        <v>0</v>
      </c>
      <c r="W9" s="245">
        <v>0</v>
      </c>
      <c r="X9" s="245">
        <v>0</v>
      </c>
      <c r="Y9" s="79">
        <v>0</v>
      </c>
      <c r="Z9" s="245">
        <v>0</v>
      </c>
      <c r="AA9" s="245">
        <v>0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0" customFormat="1" ht="57" customHeight="1" x14ac:dyDescent="0.3">
      <c r="A10" s="79" t="s">
        <v>14</v>
      </c>
      <c r="B10" s="80" t="s">
        <v>95</v>
      </c>
      <c r="C10" s="245">
        <v>161</v>
      </c>
      <c r="D10" s="245">
        <v>110</v>
      </c>
      <c r="E10" s="79">
        <v>118</v>
      </c>
      <c r="F10" s="79">
        <v>112</v>
      </c>
      <c r="G10" s="245">
        <f t="shared" si="0"/>
        <v>-6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6</v>
      </c>
      <c r="N10" s="245">
        <v>3</v>
      </c>
      <c r="O10" s="245">
        <v>6</v>
      </c>
      <c r="P10" s="245">
        <v>24</v>
      </c>
      <c r="Q10" s="245">
        <f t="shared" si="1"/>
        <v>18</v>
      </c>
      <c r="R10" s="245">
        <v>1</v>
      </c>
      <c r="S10" s="245">
        <v>2</v>
      </c>
      <c r="T10" s="245">
        <v>4</v>
      </c>
      <c r="U10" s="245">
        <v>3</v>
      </c>
      <c r="V10" s="245">
        <f t="shared" si="2"/>
        <v>-1</v>
      </c>
      <c r="W10" s="245">
        <v>0</v>
      </c>
      <c r="X10" s="245">
        <v>0</v>
      </c>
      <c r="Y10" s="79">
        <v>0</v>
      </c>
      <c r="Z10" s="245">
        <v>0</v>
      </c>
      <c r="AA10" s="245">
        <v>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</row>
    <row r="11" spans="1:41" s="10" customFormat="1" ht="55.2" x14ac:dyDescent="0.3">
      <c r="A11" s="79" t="s">
        <v>16</v>
      </c>
      <c r="B11" s="80" t="s">
        <v>96</v>
      </c>
      <c r="C11" s="245">
        <v>0</v>
      </c>
      <c r="D11" s="245">
        <v>0</v>
      </c>
      <c r="E11" s="79">
        <v>0</v>
      </c>
      <c r="F11" s="79">
        <v>0</v>
      </c>
      <c r="G11" s="245">
        <f t="shared" si="0"/>
        <v>0</v>
      </c>
      <c r="H11" s="245">
        <v>0</v>
      </c>
      <c r="I11" s="245">
        <v>0</v>
      </c>
      <c r="J11" s="79">
        <v>0</v>
      </c>
      <c r="K11" s="79">
        <v>0</v>
      </c>
      <c r="L11" s="245">
        <v>0</v>
      </c>
      <c r="M11" s="245">
        <v>0</v>
      </c>
      <c r="N11" s="245">
        <v>0</v>
      </c>
      <c r="O11" s="79">
        <v>0</v>
      </c>
      <c r="P11" s="79">
        <v>0</v>
      </c>
      <c r="Q11" s="245">
        <f t="shared" si="1"/>
        <v>0</v>
      </c>
      <c r="R11" s="245">
        <v>0</v>
      </c>
      <c r="S11" s="245">
        <v>0</v>
      </c>
      <c r="T11" s="79">
        <v>0</v>
      </c>
      <c r="U11" s="79">
        <v>0</v>
      </c>
      <c r="V11" s="245">
        <f t="shared" si="2"/>
        <v>0</v>
      </c>
      <c r="W11" s="245">
        <v>0</v>
      </c>
      <c r="X11" s="245">
        <v>0</v>
      </c>
      <c r="Y11" s="79">
        <v>0</v>
      </c>
      <c r="Z11" s="245">
        <v>0</v>
      </c>
      <c r="AA11" s="245">
        <v>0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</row>
    <row r="12" spans="1:41" ht="27.6" x14ac:dyDescent="0.3">
      <c r="A12" s="79" t="s">
        <v>18</v>
      </c>
      <c r="B12" s="80" t="s">
        <v>97</v>
      </c>
      <c r="C12" s="245">
        <v>0</v>
      </c>
      <c r="D12" s="245">
        <v>0</v>
      </c>
      <c r="E12" s="79">
        <v>0</v>
      </c>
      <c r="F12" s="79">
        <v>0</v>
      </c>
      <c r="G12" s="245">
        <f t="shared" si="0"/>
        <v>0</v>
      </c>
      <c r="H12" s="245">
        <v>0</v>
      </c>
      <c r="I12" s="245">
        <v>0</v>
      </c>
      <c r="J12" s="79">
        <v>0</v>
      </c>
      <c r="K12" s="79">
        <v>0</v>
      </c>
      <c r="L12" s="245">
        <v>0</v>
      </c>
      <c r="M12" s="245">
        <v>0</v>
      </c>
      <c r="N12" s="245">
        <v>0</v>
      </c>
      <c r="O12" s="79">
        <v>0</v>
      </c>
      <c r="P12" s="79">
        <v>0</v>
      </c>
      <c r="Q12" s="245">
        <f t="shared" si="1"/>
        <v>0</v>
      </c>
      <c r="R12" s="245">
        <v>0</v>
      </c>
      <c r="S12" s="245">
        <v>0</v>
      </c>
      <c r="T12" s="79">
        <v>0</v>
      </c>
      <c r="U12" s="79">
        <v>0</v>
      </c>
      <c r="V12" s="245">
        <f t="shared" si="2"/>
        <v>0</v>
      </c>
      <c r="W12" s="245">
        <v>0</v>
      </c>
      <c r="X12" s="245">
        <v>0</v>
      </c>
      <c r="Y12" s="79">
        <v>0</v>
      </c>
      <c r="Z12" s="245">
        <v>0</v>
      </c>
      <c r="AA12" s="245">
        <v>0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55.2" x14ac:dyDescent="0.3">
      <c r="A13" s="79" t="s">
        <v>98</v>
      </c>
      <c r="B13" s="80" t="s">
        <v>99</v>
      </c>
      <c r="C13" s="245">
        <v>0</v>
      </c>
      <c r="D13" s="245">
        <v>0</v>
      </c>
      <c r="E13" s="245">
        <v>0</v>
      </c>
      <c r="F13" s="245">
        <v>0</v>
      </c>
      <c r="G13" s="245">
        <f t="shared" si="0"/>
        <v>0</v>
      </c>
      <c r="H13" s="245">
        <v>0</v>
      </c>
      <c r="I13" s="245">
        <v>0</v>
      </c>
      <c r="J13" s="79">
        <v>0</v>
      </c>
      <c r="K13" s="79">
        <v>0</v>
      </c>
      <c r="L13" s="245">
        <v>0</v>
      </c>
      <c r="M13" s="245">
        <v>0</v>
      </c>
      <c r="N13" s="245">
        <v>0</v>
      </c>
      <c r="O13" s="79">
        <v>0</v>
      </c>
      <c r="P13" s="79">
        <v>0</v>
      </c>
      <c r="Q13" s="245">
        <f t="shared" si="1"/>
        <v>0</v>
      </c>
      <c r="R13" s="245">
        <v>0</v>
      </c>
      <c r="S13" s="245">
        <v>0</v>
      </c>
      <c r="T13" s="79">
        <v>0</v>
      </c>
      <c r="U13" s="79">
        <v>0</v>
      </c>
      <c r="V13" s="245">
        <f t="shared" si="2"/>
        <v>0</v>
      </c>
      <c r="W13" s="245">
        <v>0</v>
      </c>
      <c r="X13" s="245">
        <v>0</v>
      </c>
      <c r="Y13" s="79">
        <v>0</v>
      </c>
      <c r="Z13" s="245">
        <v>0</v>
      </c>
      <c r="AA13" s="245">
        <v>0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x14ac:dyDescent="0.3">
      <c r="A14" s="79" t="s">
        <v>100</v>
      </c>
      <c r="B14" s="80" t="s">
        <v>101</v>
      </c>
      <c r="C14" s="245">
        <v>6</v>
      </c>
      <c r="D14" s="245">
        <v>78</v>
      </c>
      <c r="E14" s="79">
        <v>14</v>
      </c>
      <c r="F14" s="79">
        <v>3</v>
      </c>
      <c r="G14" s="245">
        <f t="shared" si="0"/>
        <v>-11</v>
      </c>
      <c r="H14" s="245">
        <v>0</v>
      </c>
      <c r="I14" s="245">
        <v>0</v>
      </c>
      <c r="J14" s="79">
        <v>0</v>
      </c>
      <c r="K14" s="79">
        <v>0</v>
      </c>
      <c r="L14" s="245">
        <v>0</v>
      </c>
      <c r="M14" s="245">
        <v>0</v>
      </c>
      <c r="N14" s="245">
        <v>0</v>
      </c>
      <c r="O14" s="79">
        <v>0</v>
      </c>
      <c r="P14" s="79">
        <v>0</v>
      </c>
      <c r="Q14" s="245">
        <f t="shared" si="1"/>
        <v>0</v>
      </c>
      <c r="R14" s="245">
        <v>0</v>
      </c>
      <c r="S14" s="245">
        <v>0</v>
      </c>
      <c r="T14" s="79">
        <v>0</v>
      </c>
      <c r="U14" s="79">
        <v>0</v>
      </c>
      <c r="V14" s="245">
        <f t="shared" si="2"/>
        <v>0</v>
      </c>
      <c r="W14" s="245">
        <v>0</v>
      </c>
      <c r="X14" s="245">
        <v>0</v>
      </c>
      <c r="Y14" s="79">
        <v>0</v>
      </c>
      <c r="Z14" s="245">
        <v>0</v>
      </c>
      <c r="AA14" s="245">
        <v>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3">
      <c r="A15" s="79" t="s">
        <v>20</v>
      </c>
      <c r="B15" s="80" t="s">
        <v>102</v>
      </c>
      <c r="C15" s="245">
        <v>0</v>
      </c>
      <c r="D15" s="245">
        <v>0</v>
      </c>
      <c r="E15" s="79">
        <v>0</v>
      </c>
      <c r="F15" s="152">
        <v>0</v>
      </c>
      <c r="G15" s="245">
        <f t="shared" si="0"/>
        <v>0</v>
      </c>
      <c r="H15" s="245">
        <v>0</v>
      </c>
      <c r="I15" s="245">
        <v>0</v>
      </c>
      <c r="J15" s="79">
        <v>0</v>
      </c>
      <c r="K15" s="79">
        <v>0</v>
      </c>
      <c r="L15" s="245">
        <v>0</v>
      </c>
      <c r="M15" s="245">
        <v>2</v>
      </c>
      <c r="N15" s="245">
        <v>2</v>
      </c>
      <c r="O15" s="79">
        <v>1</v>
      </c>
      <c r="P15" s="152">
        <v>0</v>
      </c>
      <c r="Q15" s="245">
        <f t="shared" si="1"/>
        <v>-1</v>
      </c>
      <c r="R15" s="245">
        <v>0</v>
      </c>
      <c r="S15" s="245">
        <v>0</v>
      </c>
      <c r="T15" s="79">
        <v>0</v>
      </c>
      <c r="U15" s="79">
        <v>0</v>
      </c>
      <c r="V15" s="245">
        <f t="shared" si="2"/>
        <v>0</v>
      </c>
      <c r="W15" s="245">
        <v>0</v>
      </c>
      <c r="X15" s="245">
        <v>0</v>
      </c>
      <c r="Y15" s="79">
        <v>0</v>
      </c>
      <c r="Z15" s="245">
        <v>0</v>
      </c>
      <c r="AA15" s="245">
        <v>0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55.2" x14ac:dyDescent="0.3">
      <c r="A16" s="79" t="s">
        <v>21</v>
      </c>
      <c r="B16" s="80" t="s">
        <v>94</v>
      </c>
      <c r="C16" s="245">
        <v>0</v>
      </c>
      <c r="D16" s="245">
        <v>0</v>
      </c>
      <c r="E16" s="79">
        <v>0</v>
      </c>
      <c r="F16" s="79">
        <v>0</v>
      </c>
      <c r="G16" s="245">
        <f t="shared" si="0"/>
        <v>0</v>
      </c>
      <c r="H16" s="245">
        <v>0</v>
      </c>
      <c r="I16" s="245">
        <v>0</v>
      </c>
      <c r="J16" s="79">
        <v>0</v>
      </c>
      <c r="K16" s="79">
        <v>0</v>
      </c>
      <c r="L16" s="245">
        <v>0</v>
      </c>
      <c r="M16" s="245">
        <v>0</v>
      </c>
      <c r="N16" s="245">
        <v>0</v>
      </c>
      <c r="O16" s="79">
        <v>0</v>
      </c>
      <c r="P16" s="79">
        <v>0</v>
      </c>
      <c r="Q16" s="245">
        <f t="shared" si="1"/>
        <v>0</v>
      </c>
      <c r="R16" s="245">
        <v>0</v>
      </c>
      <c r="S16" s="245">
        <v>0</v>
      </c>
      <c r="T16" s="79">
        <v>0</v>
      </c>
      <c r="U16" s="79">
        <v>0</v>
      </c>
      <c r="V16" s="245">
        <f t="shared" si="2"/>
        <v>0</v>
      </c>
      <c r="W16" s="245">
        <v>0</v>
      </c>
      <c r="X16" s="245">
        <v>0</v>
      </c>
      <c r="Y16" s="79">
        <v>0</v>
      </c>
      <c r="Z16" s="245">
        <v>0</v>
      </c>
      <c r="AA16" s="245">
        <v>0</v>
      </c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55.2" x14ac:dyDescent="0.3">
      <c r="A17" s="81" t="s">
        <v>168</v>
      </c>
      <c r="B17" s="80" t="s">
        <v>169</v>
      </c>
      <c r="C17" s="245">
        <v>0</v>
      </c>
      <c r="D17" s="245">
        <v>0</v>
      </c>
      <c r="E17" s="79">
        <v>0</v>
      </c>
      <c r="F17" s="79">
        <v>0</v>
      </c>
      <c r="G17" s="245">
        <f t="shared" si="0"/>
        <v>0</v>
      </c>
      <c r="H17" s="245">
        <v>0</v>
      </c>
      <c r="I17" s="245">
        <v>0</v>
      </c>
      <c r="J17" s="79">
        <v>0</v>
      </c>
      <c r="K17" s="79">
        <v>0</v>
      </c>
      <c r="L17" s="245">
        <v>0</v>
      </c>
      <c r="M17" s="245">
        <v>0</v>
      </c>
      <c r="N17" s="245">
        <v>0</v>
      </c>
      <c r="O17" s="79">
        <v>0</v>
      </c>
      <c r="P17" s="79">
        <v>0</v>
      </c>
      <c r="Q17" s="245">
        <f t="shared" si="1"/>
        <v>0</v>
      </c>
      <c r="R17" s="245">
        <v>0</v>
      </c>
      <c r="S17" s="245">
        <v>0</v>
      </c>
      <c r="T17" s="79">
        <v>0</v>
      </c>
      <c r="U17" s="79">
        <v>0</v>
      </c>
      <c r="V17" s="245">
        <f t="shared" si="2"/>
        <v>0</v>
      </c>
      <c r="W17" s="245">
        <v>0</v>
      </c>
      <c r="X17" s="245">
        <v>0</v>
      </c>
      <c r="Y17" s="79">
        <v>0</v>
      </c>
      <c r="Z17" s="245">
        <v>0</v>
      </c>
      <c r="AA17" s="245"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41.4" x14ac:dyDescent="0.3">
      <c r="A18" s="81" t="s">
        <v>170</v>
      </c>
      <c r="B18" s="80" t="s">
        <v>171</v>
      </c>
      <c r="C18" s="245">
        <v>0</v>
      </c>
      <c r="D18" s="245">
        <v>0</v>
      </c>
      <c r="E18" s="79">
        <v>0</v>
      </c>
      <c r="F18" s="152">
        <v>0</v>
      </c>
      <c r="G18" s="245">
        <f t="shared" si="0"/>
        <v>0</v>
      </c>
      <c r="H18" s="245">
        <v>0</v>
      </c>
      <c r="I18" s="245">
        <v>0</v>
      </c>
      <c r="J18" s="79">
        <v>0</v>
      </c>
      <c r="K18" s="79">
        <v>0</v>
      </c>
      <c r="L18" s="245">
        <v>0</v>
      </c>
      <c r="M18" s="245">
        <v>2</v>
      </c>
      <c r="N18" s="245">
        <v>2</v>
      </c>
      <c r="O18" s="79">
        <v>1</v>
      </c>
      <c r="P18" s="152">
        <v>0</v>
      </c>
      <c r="Q18" s="245">
        <f t="shared" si="1"/>
        <v>-1</v>
      </c>
      <c r="R18" s="245">
        <v>0</v>
      </c>
      <c r="S18" s="245">
        <v>0</v>
      </c>
      <c r="T18" s="79">
        <v>0</v>
      </c>
      <c r="U18" s="79">
        <v>0</v>
      </c>
      <c r="V18" s="245">
        <f t="shared" ref="V18:V28" si="3">T18-S18</f>
        <v>0</v>
      </c>
      <c r="W18" s="245">
        <v>0</v>
      </c>
      <c r="X18" s="245">
        <v>0</v>
      </c>
      <c r="Y18" s="79">
        <v>0</v>
      </c>
      <c r="Z18" s="245">
        <v>0</v>
      </c>
      <c r="AA18" s="245">
        <v>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41.4" x14ac:dyDescent="0.3">
      <c r="A19" s="79" t="s">
        <v>22</v>
      </c>
      <c r="B19" s="80" t="s">
        <v>95</v>
      </c>
      <c r="C19" s="245">
        <v>0</v>
      </c>
      <c r="D19" s="245">
        <v>0</v>
      </c>
      <c r="E19" s="79">
        <v>0</v>
      </c>
      <c r="F19" s="79">
        <v>0</v>
      </c>
      <c r="G19" s="245">
        <f t="shared" si="0"/>
        <v>0</v>
      </c>
      <c r="H19" s="245">
        <v>0</v>
      </c>
      <c r="I19" s="245">
        <v>0</v>
      </c>
      <c r="J19" s="79">
        <v>0</v>
      </c>
      <c r="K19" s="79">
        <v>0</v>
      </c>
      <c r="L19" s="245">
        <v>0</v>
      </c>
      <c r="M19" s="245">
        <v>0</v>
      </c>
      <c r="N19" s="245">
        <v>0</v>
      </c>
      <c r="O19" s="79">
        <v>0</v>
      </c>
      <c r="P19" s="79">
        <v>0</v>
      </c>
      <c r="Q19" s="245">
        <f t="shared" si="1"/>
        <v>0</v>
      </c>
      <c r="R19" s="245">
        <v>0</v>
      </c>
      <c r="S19" s="245">
        <v>0</v>
      </c>
      <c r="T19" s="79">
        <v>0</v>
      </c>
      <c r="U19" s="79">
        <v>0</v>
      </c>
      <c r="V19" s="245">
        <f t="shared" si="3"/>
        <v>0</v>
      </c>
      <c r="W19" s="245">
        <v>0</v>
      </c>
      <c r="X19" s="245">
        <v>0</v>
      </c>
      <c r="Y19" s="79">
        <v>0</v>
      </c>
      <c r="Z19" s="245">
        <v>0</v>
      </c>
      <c r="AA19" s="245">
        <v>0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55.2" x14ac:dyDescent="0.3">
      <c r="A20" s="79" t="s">
        <v>23</v>
      </c>
      <c r="B20" s="80" t="s">
        <v>96</v>
      </c>
      <c r="C20" s="245">
        <v>0</v>
      </c>
      <c r="D20" s="245">
        <v>0</v>
      </c>
      <c r="E20" s="79">
        <v>0</v>
      </c>
      <c r="F20" s="79">
        <v>0</v>
      </c>
      <c r="G20" s="245">
        <f t="shared" si="0"/>
        <v>0</v>
      </c>
      <c r="H20" s="245">
        <v>0</v>
      </c>
      <c r="I20" s="245">
        <v>0</v>
      </c>
      <c r="J20" s="79">
        <v>0</v>
      </c>
      <c r="K20" s="79">
        <v>0</v>
      </c>
      <c r="L20" s="245">
        <v>0</v>
      </c>
      <c r="M20" s="245">
        <v>0</v>
      </c>
      <c r="N20" s="245">
        <v>0</v>
      </c>
      <c r="O20" s="79">
        <v>0</v>
      </c>
      <c r="P20" s="79">
        <v>0</v>
      </c>
      <c r="Q20" s="245">
        <f t="shared" si="1"/>
        <v>0</v>
      </c>
      <c r="R20" s="245">
        <v>0</v>
      </c>
      <c r="S20" s="245">
        <v>0</v>
      </c>
      <c r="T20" s="79">
        <v>0</v>
      </c>
      <c r="U20" s="79">
        <v>0</v>
      </c>
      <c r="V20" s="245">
        <f t="shared" si="3"/>
        <v>0</v>
      </c>
      <c r="W20" s="245">
        <v>0</v>
      </c>
      <c r="X20" s="245">
        <v>0</v>
      </c>
      <c r="Y20" s="79">
        <v>0</v>
      </c>
      <c r="Z20" s="245">
        <v>0</v>
      </c>
      <c r="AA20" s="245">
        <v>0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27.6" x14ac:dyDescent="0.3">
      <c r="A21" s="79" t="s">
        <v>24</v>
      </c>
      <c r="B21" s="80" t="s">
        <v>97</v>
      </c>
      <c r="C21" s="245">
        <v>0</v>
      </c>
      <c r="D21" s="245">
        <v>0</v>
      </c>
      <c r="E21" s="79">
        <v>0</v>
      </c>
      <c r="F21" s="79">
        <v>0</v>
      </c>
      <c r="G21" s="245">
        <f t="shared" si="0"/>
        <v>0</v>
      </c>
      <c r="H21" s="245">
        <v>0</v>
      </c>
      <c r="I21" s="245">
        <v>0</v>
      </c>
      <c r="J21" s="79">
        <v>0</v>
      </c>
      <c r="K21" s="79">
        <v>0</v>
      </c>
      <c r="L21" s="245">
        <v>0</v>
      </c>
      <c r="M21" s="245">
        <v>0</v>
      </c>
      <c r="N21" s="245">
        <v>0</v>
      </c>
      <c r="O21" s="79">
        <v>0</v>
      </c>
      <c r="P21" s="79">
        <v>0</v>
      </c>
      <c r="Q21" s="245">
        <f t="shared" si="1"/>
        <v>0</v>
      </c>
      <c r="R21" s="245">
        <v>0</v>
      </c>
      <c r="S21" s="245">
        <v>0</v>
      </c>
      <c r="T21" s="79">
        <v>0</v>
      </c>
      <c r="U21" s="79">
        <v>0</v>
      </c>
      <c r="V21" s="245">
        <f t="shared" si="3"/>
        <v>0</v>
      </c>
      <c r="W21" s="245">
        <v>0</v>
      </c>
      <c r="X21" s="245">
        <v>0</v>
      </c>
      <c r="Y21" s="79">
        <v>0</v>
      </c>
      <c r="Z21" s="245">
        <v>0</v>
      </c>
      <c r="AA21" s="245">
        <v>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55.2" x14ac:dyDescent="0.3">
      <c r="A22" s="79" t="s">
        <v>103</v>
      </c>
      <c r="B22" s="80" t="s">
        <v>99</v>
      </c>
      <c r="C22" s="245">
        <v>0</v>
      </c>
      <c r="D22" s="245">
        <v>0</v>
      </c>
      <c r="E22" s="79">
        <v>0</v>
      </c>
      <c r="F22" s="79">
        <v>0</v>
      </c>
      <c r="G22" s="245">
        <f t="shared" si="0"/>
        <v>0</v>
      </c>
      <c r="H22" s="245">
        <v>0</v>
      </c>
      <c r="I22" s="245">
        <v>0</v>
      </c>
      <c r="J22" s="79">
        <v>0</v>
      </c>
      <c r="K22" s="79">
        <v>0</v>
      </c>
      <c r="L22" s="245">
        <v>0</v>
      </c>
      <c r="M22" s="245">
        <v>0</v>
      </c>
      <c r="N22" s="245">
        <v>0</v>
      </c>
      <c r="O22" s="79">
        <v>0</v>
      </c>
      <c r="P22" s="79">
        <v>0</v>
      </c>
      <c r="Q22" s="245">
        <f t="shared" si="1"/>
        <v>0</v>
      </c>
      <c r="R22" s="245">
        <v>0</v>
      </c>
      <c r="S22" s="245">
        <v>0</v>
      </c>
      <c r="T22" s="79">
        <v>0</v>
      </c>
      <c r="U22" s="79">
        <v>0</v>
      </c>
      <c r="V22" s="245">
        <f t="shared" si="3"/>
        <v>0</v>
      </c>
      <c r="W22" s="245">
        <v>0</v>
      </c>
      <c r="X22" s="245">
        <v>0</v>
      </c>
      <c r="Y22" s="79">
        <v>0</v>
      </c>
      <c r="Z22" s="245">
        <v>0</v>
      </c>
      <c r="AA22" s="245">
        <v>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x14ac:dyDescent="0.3">
      <c r="A23" s="79" t="s">
        <v>104</v>
      </c>
      <c r="B23" s="80" t="s">
        <v>101</v>
      </c>
      <c r="C23" s="245">
        <v>0</v>
      </c>
      <c r="D23" s="245">
        <v>0</v>
      </c>
      <c r="E23" s="79">
        <v>0</v>
      </c>
      <c r="F23" s="79">
        <v>0</v>
      </c>
      <c r="G23" s="245">
        <f t="shared" si="0"/>
        <v>0</v>
      </c>
      <c r="H23" s="245">
        <v>0</v>
      </c>
      <c r="I23" s="245">
        <v>0</v>
      </c>
      <c r="J23" s="79">
        <v>0</v>
      </c>
      <c r="K23" s="79">
        <v>0</v>
      </c>
      <c r="L23" s="245">
        <v>0</v>
      </c>
      <c r="M23" s="245">
        <v>0</v>
      </c>
      <c r="N23" s="245">
        <v>0</v>
      </c>
      <c r="O23" s="79">
        <v>0</v>
      </c>
      <c r="P23" s="79">
        <v>0</v>
      </c>
      <c r="Q23" s="245">
        <f t="shared" si="1"/>
        <v>0</v>
      </c>
      <c r="R23" s="245">
        <v>0</v>
      </c>
      <c r="S23" s="245">
        <v>0</v>
      </c>
      <c r="T23" s="79">
        <v>0</v>
      </c>
      <c r="U23" s="79">
        <v>0</v>
      </c>
      <c r="V23" s="245">
        <f t="shared" si="3"/>
        <v>0</v>
      </c>
      <c r="W23" s="245">
        <v>0</v>
      </c>
      <c r="X23" s="245">
        <v>0</v>
      </c>
      <c r="Y23" s="79">
        <v>0</v>
      </c>
      <c r="Z23" s="245">
        <v>0</v>
      </c>
      <c r="AA23" s="245">
        <v>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ht="34.5" customHeight="1" x14ac:dyDescent="0.3">
      <c r="A24" s="79" t="s">
        <v>25</v>
      </c>
      <c r="B24" s="80" t="s">
        <v>105</v>
      </c>
      <c r="C24" s="245">
        <v>167</v>
      </c>
      <c r="D24" s="245">
        <v>188</v>
      </c>
      <c r="E24" s="79">
        <v>132</v>
      </c>
      <c r="F24" s="152">
        <v>115</v>
      </c>
      <c r="G24" s="245">
        <f t="shared" si="0"/>
        <v>-17</v>
      </c>
      <c r="H24" s="245">
        <v>0</v>
      </c>
      <c r="I24" s="245">
        <v>0</v>
      </c>
      <c r="J24" s="79">
        <v>0</v>
      </c>
      <c r="K24" s="79">
        <v>0</v>
      </c>
      <c r="L24" s="245">
        <v>0</v>
      </c>
      <c r="M24" s="245">
        <f>M26</f>
        <v>0</v>
      </c>
      <c r="N24" s="245">
        <v>3</v>
      </c>
      <c r="O24" s="245">
        <v>6</v>
      </c>
      <c r="P24" s="153">
        <v>24</v>
      </c>
      <c r="Q24" s="245">
        <f t="shared" si="1"/>
        <v>18</v>
      </c>
      <c r="R24" s="245">
        <v>1</v>
      </c>
      <c r="S24" s="245">
        <v>2</v>
      </c>
      <c r="T24" s="79">
        <v>6</v>
      </c>
      <c r="U24" s="79">
        <v>0</v>
      </c>
      <c r="V24" s="245">
        <f t="shared" ref="V24:V27" si="4">U24-T24</f>
        <v>-6</v>
      </c>
      <c r="W24" s="245">
        <v>0</v>
      </c>
      <c r="X24" s="245">
        <v>0</v>
      </c>
      <c r="Y24" s="79">
        <v>0</v>
      </c>
      <c r="Z24" s="245">
        <v>0</v>
      </c>
      <c r="AA24" s="245">
        <v>0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ht="47.25" customHeight="1" x14ac:dyDescent="0.3">
      <c r="A25" s="79" t="s">
        <v>27</v>
      </c>
      <c r="B25" s="80" t="s">
        <v>106</v>
      </c>
      <c r="C25" s="245">
        <v>115</v>
      </c>
      <c r="D25" s="245">
        <v>142</v>
      </c>
      <c r="E25" s="79">
        <v>111</v>
      </c>
      <c r="F25" s="79">
        <v>102</v>
      </c>
      <c r="G25" s="245">
        <f t="shared" si="0"/>
        <v>-9</v>
      </c>
      <c r="H25" s="245">
        <v>0</v>
      </c>
      <c r="I25" s="245">
        <v>0</v>
      </c>
      <c r="J25" s="79">
        <v>0</v>
      </c>
      <c r="K25" s="79">
        <v>0</v>
      </c>
      <c r="L25" s="245">
        <v>0</v>
      </c>
      <c r="M25" s="245">
        <f>M27</f>
        <v>0</v>
      </c>
      <c r="N25" s="245">
        <v>3</v>
      </c>
      <c r="O25" s="245">
        <v>6</v>
      </c>
      <c r="P25" s="79">
        <v>24</v>
      </c>
      <c r="Q25" s="245">
        <f t="shared" si="1"/>
        <v>18</v>
      </c>
      <c r="R25" s="245">
        <v>1</v>
      </c>
      <c r="S25" s="245">
        <v>2</v>
      </c>
      <c r="T25" s="79">
        <v>6</v>
      </c>
      <c r="U25" s="79">
        <v>0</v>
      </c>
      <c r="V25" s="245">
        <f t="shared" si="4"/>
        <v>-6</v>
      </c>
      <c r="W25" s="245">
        <v>0</v>
      </c>
      <c r="X25" s="245">
        <v>0</v>
      </c>
      <c r="Y25" s="79">
        <v>0</v>
      </c>
      <c r="Z25" s="151">
        <v>0</v>
      </c>
      <c r="AA25" s="245">
        <v>0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82.8" x14ac:dyDescent="0.3">
      <c r="A26" s="79" t="s">
        <v>28</v>
      </c>
      <c r="B26" s="80" t="s">
        <v>107</v>
      </c>
      <c r="C26" s="245">
        <v>0</v>
      </c>
      <c r="D26" s="245">
        <v>0</v>
      </c>
      <c r="E26" s="79">
        <v>0</v>
      </c>
      <c r="F26" s="79">
        <v>0</v>
      </c>
      <c r="G26" s="245">
        <f t="shared" si="0"/>
        <v>0</v>
      </c>
      <c r="H26" s="245">
        <v>0</v>
      </c>
      <c r="I26" s="245">
        <v>0</v>
      </c>
      <c r="J26" s="79">
        <v>0</v>
      </c>
      <c r="K26" s="79">
        <v>0</v>
      </c>
      <c r="L26" s="245">
        <v>0</v>
      </c>
      <c r="M26" s="245">
        <v>0</v>
      </c>
      <c r="N26" s="245">
        <v>0</v>
      </c>
      <c r="O26" s="79">
        <v>0</v>
      </c>
      <c r="P26" s="79">
        <v>0</v>
      </c>
      <c r="Q26" s="245">
        <f t="shared" si="1"/>
        <v>0</v>
      </c>
      <c r="R26" s="245">
        <v>0</v>
      </c>
      <c r="S26" s="245">
        <v>0</v>
      </c>
      <c r="T26" s="79">
        <v>0</v>
      </c>
      <c r="U26" s="79">
        <v>0</v>
      </c>
      <c r="V26" s="245">
        <f t="shared" si="4"/>
        <v>0</v>
      </c>
      <c r="W26" s="245">
        <v>0</v>
      </c>
      <c r="X26" s="245"/>
      <c r="Y26" s="79">
        <v>0</v>
      </c>
      <c r="Z26" s="79">
        <v>0</v>
      </c>
      <c r="AA26" s="245">
        <v>0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69" x14ac:dyDescent="0.3">
      <c r="A27" s="79" t="s">
        <v>29</v>
      </c>
      <c r="B27" s="80" t="s">
        <v>108</v>
      </c>
      <c r="C27" s="245">
        <v>52</v>
      </c>
      <c r="D27" s="245">
        <v>46</v>
      </c>
      <c r="E27" s="79">
        <v>21</v>
      </c>
      <c r="F27" s="79">
        <v>13</v>
      </c>
      <c r="G27" s="245">
        <f t="shared" si="0"/>
        <v>-8</v>
      </c>
      <c r="H27" s="245">
        <v>0</v>
      </c>
      <c r="I27" s="245">
        <v>0</v>
      </c>
      <c r="J27" s="79">
        <v>0</v>
      </c>
      <c r="K27" s="79">
        <v>0</v>
      </c>
      <c r="L27" s="245">
        <v>0</v>
      </c>
      <c r="M27" s="245">
        <v>0</v>
      </c>
      <c r="N27" s="245">
        <v>0</v>
      </c>
      <c r="O27" s="79">
        <v>0</v>
      </c>
      <c r="P27" s="79">
        <v>0</v>
      </c>
      <c r="Q27" s="245">
        <f t="shared" si="1"/>
        <v>0</v>
      </c>
      <c r="R27" s="245">
        <v>0</v>
      </c>
      <c r="S27" s="245">
        <v>0</v>
      </c>
      <c r="T27" s="79">
        <v>0</v>
      </c>
      <c r="U27" s="79">
        <v>0</v>
      </c>
      <c r="V27" s="245">
        <f t="shared" si="4"/>
        <v>0</v>
      </c>
      <c r="W27" s="245">
        <v>0</v>
      </c>
      <c r="X27" s="245">
        <v>0</v>
      </c>
      <c r="Y27" s="79">
        <v>0</v>
      </c>
      <c r="Z27" s="79">
        <v>0</v>
      </c>
      <c r="AA27" s="245">
        <v>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x14ac:dyDescent="0.3">
      <c r="A28" s="79" t="s">
        <v>30</v>
      </c>
      <c r="B28" s="80" t="s">
        <v>109</v>
      </c>
      <c r="C28" s="245">
        <v>0</v>
      </c>
      <c r="D28" s="245">
        <v>0</v>
      </c>
      <c r="E28" s="245">
        <v>0</v>
      </c>
      <c r="F28" s="245">
        <v>0</v>
      </c>
      <c r="G28" s="245">
        <f t="shared" si="0"/>
        <v>0</v>
      </c>
      <c r="H28" s="245">
        <v>0</v>
      </c>
      <c r="I28" s="245">
        <v>0</v>
      </c>
      <c r="J28" s="79">
        <v>0</v>
      </c>
      <c r="K28" s="79"/>
      <c r="L28" s="245">
        <v>0</v>
      </c>
      <c r="M28" s="245">
        <v>0</v>
      </c>
      <c r="N28" s="245">
        <v>0</v>
      </c>
      <c r="O28" s="79">
        <v>0</v>
      </c>
      <c r="P28" s="79">
        <v>0</v>
      </c>
      <c r="Q28" s="245">
        <f t="shared" si="1"/>
        <v>0</v>
      </c>
      <c r="R28" s="245">
        <v>0</v>
      </c>
      <c r="S28" s="245">
        <v>0</v>
      </c>
      <c r="T28" s="79">
        <v>0</v>
      </c>
      <c r="U28" s="79">
        <v>0</v>
      </c>
      <c r="V28" s="245">
        <f t="shared" si="3"/>
        <v>0</v>
      </c>
      <c r="W28" s="245">
        <v>0</v>
      </c>
      <c r="X28" s="245">
        <v>0</v>
      </c>
      <c r="Y28" s="79">
        <v>0</v>
      </c>
      <c r="Z28" s="79">
        <v>0</v>
      </c>
      <c r="AA28" s="245">
        <v>0</v>
      </c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" x14ac:dyDescent="0.25">
      <c r="A29" s="11"/>
      <c r="B29" s="12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11"/>
      <c r="X29" s="11"/>
      <c r="Y29" s="61"/>
      <c r="Z29" s="6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x14ac:dyDescent="0.3">
      <c r="A30" s="48" t="s">
        <v>110</v>
      </c>
      <c r="B30" s="60"/>
      <c r="C30" s="48"/>
      <c r="D30" s="50"/>
      <c r="E30" s="50"/>
      <c r="F30" s="50"/>
      <c r="G30" s="48"/>
      <c r="H30" s="48"/>
      <c r="I30" s="48"/>
      <c r="J30" s="50"/>
      <c r="K30" s="50"/>
      <c r="L30" s="11"/>
      <c r="M30" s="11"/>
      <c r="N30" s="11"/>
      <c r="O30" s="61"/>
      <c r="P30" s="61"/>
      <c r="Q30" s="11"/>
      <c r="R30" s="11"/>
      <c r="S30" s="11"/>
      <c r="T30" s="61"/>
      <c r="U30" s="61"/>
      <c r="V30" s="11"/>
      <c r="W30" s="11"/>
      <c r="X30" s="11"/>
      <c r="Y30" s="61"/>
      <c r="Z30" s="6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" x14ac:dyDescent="0.25">
      <c r="A31" s="11"/>
      <c r="B31" s="12"/>
      <c r="C31" s="11"/>
      <c r="D31" s="61"/>
      <c r="E31" s="61"/>
      <c r="F31" s="61"/>
      <c r="G31" s="11"/>
      <c r="H31" s="11"/>
      <c r="I31" s="11"/>
      <c r="J31" s="61"/>
      <c r="K31" s="61"/>
      <c r="L31" s="11"/>
      <c r="M31" s="11"/>
      <c r="N31" s="11"/>
      <c r="O31" s="61"/>
      <c r="P31" s="61"/>
      <c r="Q31" s="11"/>
      <c r="R31" s="11"/>
      <c r="S31" s="11"/>
      <c r="T31" s="61"/>
      <c r="U31" s="61"/>
      <c r="V31" s="11"/>
      <c r="W31" s="11"/>
      <c r="X31" s="11"/>
      <c r="Y31" s="61"/>
      <c r="Z31" s="6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s="2" customFormat="1" ht="195.6" x14ac:dyDescent="0.3">
      <c r="A32" s="138" t="s">
        <v>6</v>
      </c>
      <c r="B32" s="138" t="s">
        <v>111</v>
      </c>
      <c r="C32" s="138" t="s">
        <v>112</v>
      </c>
      <c r="D32" s="142" t="s">
        <v>113</v>
      </c>
      <c r="E32" s="142"/>
      <c r="F32" s="142"/>
      <c r="G32" s="55" t="s">
        <v>114</v>
      </c>
      <c r="H32" s="138" t="s">
        <v>115</v>
      </c>
      <c r="I32" s="55" t="s">
        <v>116</v>
      </c>
      <c r="J32" s="77"/>
      <c r="K32" s="77"/>
      <c r="L32" s="55" t="s">
        <v>117</v>
      </c>
      <c r="M32" s="55" t="s">
        <v>118</v>
      </c>
      <c r="N32" s="55" t="s">
        <v>119</v>
      </c>
      <c r="O32" s="77"/>
      <c r="P32" s="77"/>
      <c r="Q32" s="55" t="s">
        <v>120</v>
      </c>
      <c r="R32" s="62"/>
      <c r="S32" s="62"/>
      <c r="T32" s="118"/>
      <c r="U32" s="118"/>
      <c r="V32" s="62"/>
      <c r="W32" s="62"/>
      <c r="X32" s="62"/>
      <c r="Y32" s="118"/>
      <c r="Z32" s="118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</row>
    <row r="33" spans="1:41" s="2" customFormat="1" ht="166.2" x14ac:dyDescent="0.3">
      <c r="A33" s="138" t="s">
        <v>10</v>
      </c>
      <c r="B33" s="138" t="s">
        <v>422</v>
      </c>
      <c r="C33" s="138" t="s">
        <v>172</v>
      </c>
      <c r="D33" s="119" t="s">
        <v>494</v>
      </c>
      <c r="E33" s="77"/>
      <c r="F33" s="77"/>
      <c r="G33" s="55" t="s">
        <v>495</v>
      </c>
      <c r="H33" s="244" t="s">
        <v>492</v>
      </c>
      <c r="I33" s="55" t="s">
        <v>493</v>
      </c>
      <c r="J33" s="77"/>
      <c r="K33" s="77"/>
      <c r="L33" s="244">
        <v>115</v>
      </c>
      <c r="M33" s="244">
        <v>7</v>
      </c>
      <c r="N33" s="244">
        <v>2</v>
      </c>
      <c r="O33" s="142"/>
      <c r="P33" s="142"/>
      <c r="Q33" s="138"/>
      <c r="R33" s="62"/>
      <c r="S33" s="62"/>
      <c r="T33" s="118"/>
      <c r="U33" s="118"/>
      <c r="V33" s="62"/>
      <c r="W33" s="62"/>
      <c r="X33" s="62"/>
      <c r="Y33" s="118"/>
      <c r="Z33" s="118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</row>
    <row r="34" spans="1:41" ht="15" x14ac:dyDescent="0.25">
      <c r="A34" s="11"/>
      <c r="B34" s="12"/>
      <c r="C34" s="11"/>
      <c r="D34" s="61"/>
      <c r="E34" s="61"/>
      <c r="F34" s="61"/>
      <c r="G34" s="11"/>
      <c r="H34" s="11"/>
      <c r="I34" s="11"/>
      <c r="J34" s="61"/>
      <c r="K34" s="61"/>
      <c r="L34" s="11"/>
      <c r="M34" s="11"/>
      <c r="N34" s="11"/>
      <c r="O34" s="61"/>
      <c r="P34" s="61"/>
      <c r="Q34" s="11"/>
      <c r="R34" s="11"/>
      <c r="S34" s="11"/>
      <c r="T34" s="61"/>
      <c r="U34" s="61"/>
      <c r="V34" s="11"/>
      <c r="W34" s="11"/>
      <c r="X34" s="11"/>
      <c r="Y34" s="61"/>
      <c r="Z34" s="6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3">
      <c r="A35" s="11" t="s">
        <v>121</v>
      </c>
      <c r="B35" s="12"/>
      <c r="C35" s="11"/>
      <c r="D35" s="61"/>
      <c r="E35" s="61"/>
      <c r="F35" s="61"/>
      <c r="G35" s="11"/>
      <c r="H35" s="11"/>
      <c r="I35" s="11"/>
      <c r="J35" s="61"/>
      <c r="K35" s="61"/>
      <c r="L35" s="11"/>
      <c r="M35" s="11"/>
      <c r="N35" s="11"/>
      <c r="O35" s="61"/>
      <c r="P35" s="61"/>
      <c r="Q35" s="11"/>
      <c r="R35" s="11"/>
      <c r="S35" s="11"/>
      <c r="T35" s="61"/>
      <c r="U35" s="61"/>
      <c r="V35" s="11"/>
      <c r="W35" s="11"/>
      <c r="X35" s="11"/>
      <c r="Y35" s="61"/>
      <c r="Z35" s="6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" x14ac:dyDescent="0.25">
      <c r="A36" s="11"/>
      <c r="B36" s="12"/>
      <c r="C36" s="11"/>
      <c r="D36" s="61"/>
      <c r="E36" s="61"/>
      <c r="F36" s="61"/>
      <c r="G36" s="11"/>
      <c r="H36" s="11"/>
      <c r="I36" s="11"/>
      <c r="J36" s="61"/>
      <c r="K36" s="61"/>
      <c r="L36" s="11"/>
      <c r="M36" s="11"/>
      <c r="N36" s="11"/>
      <c r="O36" s="61"/>
      <c r="P36" s="61"/>
      <c r="Q36" s="11"/>
      <c r="R36" s="11"/>
      <c r="S36" s="11"/>
      <c r="T36" s="61"/>
      <c r="U36" s="61"/>
      <c r="V36" s="11"/>
      <c r="W36" s="11"/>
      <c r="X36" s="11"/>
      <c r="Y36" s="61"/>
      <c r="Z36" s="6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3">
      <c r="A37" s="138"/>
      <c r="B37" s="351" t="s">
        <v>122</v>
      </c>
      <c r="C37" s="351"/>
      <c r="D37" s="351"/>
      <c r="E37" s="351"/>
      <c r="F37" s="351"/>
      <c r="G37" s="351"/>
      <c r="H37" s="351"/>
      <c r="I37" s="351" t="s">
        <v>123</v>
      </c>
      <c r="J37" s="351"/>
      <c r="K37" s="351"/>
      <c r="L37" s="351"/>
      <c r="M37" s="376" t="s">
        <v>124</v>
      </c>
      <c r="N37" s="376"/>
      <c r="O37" s="376"/>
      <c r="P37" s="376"/>
      <c r="Q37" s="376"/>
      <c r="R37" s="376"/>
      <c r="S37" s="376"/>
      <c r="T37" s="376"/>
      <c r="U37" s="376"/>
      <c r="V37" s="376"/>
      <c r="W37" s="11"/>
      <c r="X37" s="11"/>
      <c r="Y37" s="61"/>
      <c r="Z37" s="6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28.25" customHeight="1" x14ac:dyDescent="0.3">
      <c r="A38" s="138" t="s">
        <v>10</v>
      </c>
      <c r="B38" s="351" t="s">
        <v>125</v>
      </c>
      <c r="C38" s="351"/>
      <c r="D38" s="351"/>
      <c r="E38" s="351"/>
      <c r="F38" s="351"/>
      <c r="G38" s="351"/>
      <c r="H38" s="351"/>
      <c r="I38" s="351" t="s">
        <v>126</v>
      </c>
      <c r="J38" s="351"/>
      <c r="K38" s="351"/>
      <c r="L38" s="351"/>
      <c r="M38" s="351" t="s">
        <v>496</v>
      </c>
      <c r="N38" s="351"/>
      <c r="O38" s="351"/>
      <c r="P38" s="351"/>
      <c r="Q38" s="351"/>
      <c r="R38" s="351"/>
      <c r="S38" s="351"/>
      <c r="T38" s="351"/>
      <c r="U38" s="351"/>
      <c r="V38" s="351"/>
      <c r="W38" s="11"/>
      <c r="X38" s="11"/>
      <c r="Y38" s="61"/>
      <c r="Z38" s="6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36" customHeight="1" x14ac:dyDescent="0.3">
      <c r="A39" s="138" t="s">
        <v>20</v>
      </c>
      <c r="B39" s="351" t="s">
        <v>127</v>
      </c>
      <c r="C39" s="351"/>
      <c r="D39" s="351"/>
      <c r="E39" s="351"/>
      <c r="F39" s="351"/>
      <c r="G39" s="351"/>
      <c r="H39" s="351"/>
      <c r="I39" s="351" t="s">
        <v>128</v>
      </c>
      <c r="J39" s="351"/>
      <c r="K39" s="351"/>
      <c r="L39" s="351"/>
      <c r="M39" s="351">
        <v>62</v>
      </c>
      <c r="N39" s="351"/>
      <c r="O39" s="351"/>
      <c r="P39" s="351"/>
      <c r="Q39" s="351"/>
      <c r="R39" s="351"/>
      <c r="S39" s="351"/>
      <c r="T39" s="351"/>
      <c r="U39" s="351"/>
      <c r="V39" s="351"/>
      <c r="W39" s="11"/>
      <c r="X39" s="11"/>
      <c r="Y39" s="61"/>
      <c r="Z39" s="6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42.75" customHeight="1" x14ac:dyDescent="0.3">
      <c r="A40" s="63" t="s">
        <v>173</v>
      </c>
      <c r="B40" s="351" t="s">
        <v>129</v>
      </c>
      <c r="C40" s="351"/>
      <c r="D40" s="351"/>
      <c r="E40" s="351"/>
      <c r="F40" s="351"/>
      <c r="G40" s="351"/>
      <c r="H40" s="351"/>
      <c r="I40" s="351" t="s">
        <v>128</v>
      </c>
      <c r="J40" s="351"/>
      <c r="K40" s="351"/>
      <c r="L40" s="351"/>
      <c r="M40" s="351">
        <v>62</v>
      </c>
      <c r="N40" s="351"/>
      <c r="O40" s="351"/>
      <c r="P40" s="351"/>
      <c r="Q40" s="351"/>
      <c r="R40" s="351"/>
      <c r="S40" s="351"/>
      <c r="T40" s="351"/>
      <c r="U40" s="351"/>
      <c r="V40" s="351"/>
      <c r="W40" s="11"/>
      <c r="X40" s="11"/>
      <c r="Y40" s="61"/>
      <c r="Z40" s="6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51" customHeight="1" x14ac:dyDescent="0.3">
      <c r="A41" s="63" t="s">
        <v>22</v>
      </c>
      <c r="B41" s="351" t="s">
        <v>130</v>
      </c>
      <c r="C41" s="351"/>
      <c r="D41" s="351"/>
      <c r="E41" s="351"/>
      <c r="F41" s="351"/>
      <c r="G41" s="351"/>
      <c r="H41" s="351"/>
      <c r="I41" s="351" t="s">
        <v>128</v>
      </c>
      <c r="J41" s="351"/>
      <c r="K41" s="351"/>
      <c r="L41" s="351"/>
      <c r="M41" s="351">
        <v>0</v>
      </c>
      <c r="N41" s="351"/>
      <c r="O41" s="351"/>
      <c r="P41" s="351"/>
      <c r="Q41" s="351"/>
      <c r="R41" s="351"/>
      <c r="S41" s="351"/>
      <c r="T41" s="351"/>
      <c r="U41" s="351"/>
      <c r="V41" s="351"/>
      <c r="W41" s="11"/>
      <c r="X41" s="11"/>
      <c r="Y41" s="61"/>
      <c r="Z41" s="6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56.25" customHeight="1" x14ac:dyDescent="0.3">
      <c r="A42" s="63" t="s">
        <v>25</v>
      </c>
      <c r="B42" s="351" t="s">
        <v>131</v>
      </c>
      <c r="C42" s="351"/>
      <c r="D42" s="351"/>
      <c r="E42" s="351"/>
      <c r="F42" s="351"/>
      <c r="G42" s="351"/>
      <c r="H42" s="351"/>
      <c r="I42" s="351" t="s">
        <v>132</v>
      </c>
      <c r="J42" s="351"/>
      <c r="K42" s="351"/>
      <c r="L42" s="351"/>
      <c r="M42" s="351">
        <v>1</v>
      </c>
      <c r="N42" s="351"/>
      <c r="O42" s="351"/>
      <c r="P42" s="351"/>
      <c r="Q42" s="351"/>
      <c r="R42" s="351"/>
      <c r="S42" s="351"/>
      <c r="T42" s="351"/>
      <c r="U42" s="351"/>
      <c r="V42" s="351"/>
      <c r="W42" s="11"/>
      <c r="X42" s="11"/>
      <c r="Y42" s="61"/>
      <c r="Z42" s="6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57" customHeight="1" x14ac:dyDescent="0.3">
      <c r="A43" s="63" t="s">
        <v>31</v>
      </c>
      <c r="B43" s="351" t="s">
        <v>133</v>
      </c>
      <c r="C43" s="351"/>
      <c r="D43" s="351"/>
      <c r="E43" s="351"/>
      <c r="F43" s="351"/>
      <c r="G43" s="351"/>
      <c r="H43" s="351"/>
      <c r="I43" s="351" t="s">
        <v>132</v>
      </c>
      <c r="J43" s="351"/>
      <c r="K43" s="351"/>
      <c r="L43" s="351"/>
      <c r="M43" s="351">
        <v>3</v>
      </c>
      <c r="N43" s="351"/>
      <c r="O43" s="351"/>
      <c r="P43" s="351"/>
      <c r="Q43" s="351"/>
      <c r="R43" s="351"/>
      <c r="S43" s="351"/>
      <c r="T43" s="351"/>
      <c r="U43" s="351"/>
      <c r="V43" s="351"/>
      <c r="W43" s="11"/>
      <c r="X43" s="11"/>
      <c r="Y43" s="61"/>
      <c r="Z43" s="6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ht="24.75" customHeight="1" x14ac:dyDescent="0.3">
      <c r="A44" s="64" t="s">
        <v>423</v>
      </c>
      <c r="B44" s="65"/>
      <c r="C44" s="66"/>
      <c r="D44" s="120"/>
      <c r="E44" s="120"/>
      <c r="F44" s="120"/>
      <c r="G44" s="66"/>
      <c r="H44" s="66"/>
      <c r="I44" s="66"/>
      <c r="J44" s="120"/>
      <c r="K44" s="120"/>
      <c r="L44" s="66"/>
      <c r="M44" s="66"/>
      <c r="N44" s="148"/>
      <c r="O44" s="105"/>
      <c r="P44" s="105"/>
      <c r="Q44" s="148"/>
      <c r="R44" s="148"/>
      <c r="S44" s="148"/>
      <c r="T44" s="105"/>
      <c r="U44" s="105"/>
      <c r="V44" s="148"/>
      <c r="W44" s="11"/>
      <c r="X44" s="11"/>
      <c r="Y44" s="61"/>
      <c r="Z44" s="6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6.5" customHeight="1" x14ac:dyDescent="0.3">
      <c r="A45" s="67" t="s">
        <v>222</v>
      </c>
      <c r="B45" s="68"/>
      <c r="C45" s="66"/>
      <c r="D45" s="120"/>
      <c r="E45" s="120"/>
      <c r="F45" s="120"/>
      <c r="G45" s="66"/>
      <c r="H45" s="66"/>
      <c r="I45" s="66"/>
      <c r="J45" s="120"/>
      <c r="K45" s="120"/>
      <c r="L45" s="66"/>
      <c r="M45" s="66"/>
      <c r="N45" s="148"/>
      <c r="O45" s="105"/>
      <c r="P45" s="105"/>
      <c r="Q45" s="148"/>
      <c r="R45" s="148"/>
      <c r="S45" s="148"/>
      <c r="T45" s="105"/>
      <c r="U45" s="105"/>
      <c r="V45" s="148"/>
      <c r="W45" s="11"/>
      <c r="X45" s="11"/>
      <c r="Y45" s="61"/>
      <c r="Z45" s="6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23.25" customHeight="1" x14ac:dyDescent="0.3">
      <c r="A46" s="67" t="s">
        <v>249</v>
      </c>
      <c r="B46" s="67"/>
      <c r="C46" s="67"/>
      <c r="D46" s="121"/>
      <c r="E46" s="121"/>
      <c r="F46" s="121"/>
      <c r="G46" s="67"/>
      <c r="H46" s="67"/>
      <c r="I46" s="67"/>
      <c r="J46" s="121"/>
      <c r="K46" s="121"/>
      <c r="L46" s="67"/>
      <c r="M46" s="67"/>
      <c r="N46" s="67"/>
      <c r="O46" s="121"/>
      <c r="P46" s="121"/>
      <c r="Q46" s="67"/>
      <c r="R46" s="67"/>
      <c r="S46" s="67"/>
      <c r="T46" s="121"/>
      <c r="U46" s="121"/>
      <c r="V46" s="67"/>
      <c r="W46" s="67"/>
      <c r="X46" s="67"/>
      <c r="Y46" s="121"/>
      <c r="Z46" s="121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11"/>
    </row>
    <row r="47" spans="1:41" ht="21.75" customHeight="1" x14ac:dyDescent="0.3">
      <c r="A47" s="67" t="s">
        <v>248</v>
      </c>
      <c r="B47" s="67"/>
      <c r="C47" s="67"/>
      <c r="D47" s="121"/>
      <c r="E47" s="121"/>
      <c r="F47" s="121"/>
      <c r="G47" s="67"/>
      <c r="H47" s="67"/>
      <c r="I47" s="67"/>
      <c r="J47" s="121"/>
      <c r="K47" s="121"/>
      <c r="L47" s="67"/>
      <c r="M47" s="67"/>
      <c r="N47" s="67"/>
      <c r="O47" s="121"/>
      <c r="P47" s="121"/>
      <c r="Q47" s="67"/>
      <c r="R47" s="67"/>
      <c r="S47" s="67"/>
      <c r="T47" s="121"/>
      <c r="U47" s="121"/>
      <c r="V47" s="67"/>
      <c r="W47" s="67"/>
      <c r="X47" s="67"/>
      <c r="Y47" s="121"/>
      <c r="Z47" s="121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11"/>
    </row>
    <row r="48" spans="1:41" ht="16.5" customHeight="1" x14ac:dyDescent="0.3">
      <c r="A48" s="67" t="s">
        <v>424</v>
      </c>
      <c r="B48" s="67"/>
      <c r="C48" s="69"/>
      <c r="D48" s="122"/>
      <c r="E48" s="122"/>
      <c r="F48" s="122"/>
      <c r="G48" s="69"/>
      <c r="H48" s="69"/>
      <c r="I48" s="69"/>
      <c r="J48" s="122"/>
      <c r="K48" s="122"/>
      <c r="L48" s="69"/>
      <c r="M48" s="69"/>
      <c r="N48" s="70"/>
      <c r="O48" s="123"/>
      <c r="P48" s="123"/>
      <c r="Q48" s="70"/>
      <c r="R48" s="70"/>
      <c r="S48" s="70"/>
      <c r="T48" s="123"/>
      <c r="U48" s="123"/>
      <c r="V48" s="70"/>
      <c r="W48" s="71"/>
      <c r="X48" s="11"/>
      <c r="Y48" s="61"/>
      <c r="Z48" s="6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4" ht="36.75" customHeight="1" x14ac:dyDescent="0.3">
      <c r="A49" s="378" t="s">
        <v>134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72"/>
      <c r="Y49" s="124"/>
      <c r="Z49" s="124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11"/>
      <c r="AL49" s="11"/>
      <c r="AM49" s="11"/>
      <c r="AN49" s="11"/>
      <c r="AO49" s="11"/>
    </row>
    <row r="50" spans="1:44" ht="18.75" customHeight="1" x14ac:dyDescent="0.3">
      <c r="A50" s="67"/>
      <c r="B50" s="67"/>
      <c r="C50" s="67"/>
      <c r="D50" s="121"/>
      <c r="E50" s="121"/>
      <c r="F50" s="121"/>
      <c r="G50" s="67"/>
      <c r="H50" s="67"/>
      <c r="I50" s="67"/>
      <c r="J50" s="121"/>
      <c r="K50" s="121"/>
      <c r="L50" s="67"/>
      <c r="M50" s="67"/>
      <c r="N50" s="72"/>
      <c r="O50" s="124"/>
      <c r="P50" s="124"/>
      <c r="Q50" s="72"/>
      <c r="R50" s="72"/>
      <c r="S50" s="72"/>
      <c r="T50" s="124"/>
      <c r="U50" s="124"/>
      <c r="V50" s="72"/>
      <c r="W50" s="74"/>
      <c r="X50" s="74"/>
      <c r="Y50" s="125"/>
      <c r="Z50" s="125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57"/>
      <c r="AL50" s="57"/>
      <c r="AM50" s="57"/>
      <c r="AN50" s="57"/>
      <c r="AO50" s="57"/>
      <c r="AP50" s="27"/>
      <c r="AQ50" s="27"/>
      <c r="AR50" s="27"/>
    </row>
    <row r="51" spans="1:44" ht="19.5" customHeight="1" x14ac:dyDescent="0.3">
      <c r="A51" s="75"/>
      <c r="B51" s="75"/>
      <c r="C51" s="75"/>
      <c r="D51" s="126"/>
      <c r="E51" s="126"/>
      <c r="F51" s="126"/>
      <c r="G51" s="75"/>
      <c r="H51" s="75"/>
      <c r="I51" s="75"/>
      <c r="J51" s="126"/>
      <c r="K51" s="126"/>
      <c r="L51" s="75"/>
      <c r="M51" s="75"/>
      <c r="N51" s="75"/>
      <c r="O51" s="126"/>
      <c r="P51" s="126"/>
      <c r="Q51" s="75"/>
      <c r="R51" s="75"/>
      <c r="S51" s="75"/>
      <c r="T51" s="126"/>
      <c r="U51" s="126"/>
      <c r="V51" s="75"/>
      <c r="W51" s="57"/>
      <c r="X51" s="57"/>
      <c r="Y51" s="106"/>
      <c r="Z51" s="106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27"/>
      <c r="AQ51" s="27"/>
      <c r="AR51" s="27"/>
    </row>
    <row r="52" spans="1:44" ht="60" customHeight="1" x14ac:dyDescent="0.3">
      <c r="A52" s="377"/>
      <c r="B52" s="377"/>
      <c r="C52" s="379"/>
      <c r="D52" s="380"/>
      <c r="E52" s="150"/>
      <c r="F52" s="150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7"/>
      <c r="AL52" s="377"/>
      <c r="AM52" s="377"/>
      <c r="AN52" s="377"/>
      <c r="AO52" s="377"/>
      <c r="AP52" s="27"/>
      <c r="AQ52" s="27"/>
      <c r="AR52" s="27"/>
    </row>
    <row r="53" spans="1:44" s="5" customFormat="1" ht="195.75" customHeight="1" x14ac:dyDescent="0.3">
      <c r="A53" s="377"/>
      <c r="B53" s="377"/>
      <c r="C53" s="379"/>
      <c r="D53" s="380"/>
      <c r="E53" s="150"/>
      <c r="F53" s="150"/>
      <c r="G53" s="149"/>
      <c r="H53" s="149"/>
      <c r="I53" s="149"/>
      <c r="J53" s="150"/>
      <c r="K53" s="150"/>
      <c r="L53" s="149"/>
      <c r="M53" s="149"/>
      <c r="N53" s="149"/>
      <c r="O53" s="150"/>
      <c r="P53" s="150"/>
      <c r="Q53" s="149"/>
      <c r="R53" s="149"/>
      <c r="S53" s="149"/>
      <c r="T53" s="150"/>
      <c r="U53" s="150"/>
      <c r="V53" s="149"/>
      <c r="W53" s="149"/>
      <c r="X53" s="149"/>
      <c r="Y53" s="150"/>
      <c r="Z53" s="150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8"/>
      <c r="AQ53" s="8"/>
      <c r="AR53" s="8"/>
    </row>
    <row r="54" spans="1:44" ht="21" customHeight="1" x14ac:dyDescent="0.3">
      <c r="A54" s="148"/>
      <c r="B54" s="148"/>
      <c r="C54" s="148"/>
      <c r="D54" s="105"/>
      <c r="E54" s="105"/>
      <c r="F54" s="105"/>
      <c r="G54" s="148"/>
      <c r="H54" s="148"/>
      <c r="I54" s="148"/>
      <c r="J54" s="105"/>
      <c r="K54" s="105"/>
      <c r="L54" s="148"/>
      <c r="M54" s="148"/>
      <c r="N54" s="148"/>
      <c r="O54" s="105"/>
      <c r="P54" s="105"/>
      <c r="Q54" s="148"/>
      <c r="R54" s="148"/>
      <c r="S54" s="148"/>
      <c r="T54" s="105"/>
      <c r="U54" s="105"/>
      <c r="V54" s="148"/>
      <c r="W54" s="148"/>
      <c r="X54" s="148"/>
      <c r="Y54" s="105"/>
      <c r="Z54" s="105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27"/>
      <c r="AQ54" s="27"/>
      <c r="AR54" s="27"/>
    </row>
    <row r="55" spans="1:44" x14ac:dyDescent="0.3">
      <c r="A55" s="75"/>
      <c r="B55" s="75"/>
      <c r="C55" s="75"/>
      <c r="D55" s="126"/>
      <c r="E55" s="126"/>
      <c r="F55" s="126"/>
      <c r="G55" s="75"/>
      <c r="H55" s="75"/>
      <c r="I55" s="75"/>
      <c r="J55" s="126"/>
      <c r="K55" s="126"/>
      <c r="L55" s="75"/>
      <c r="M55" s="75"/>
      <c r="N55" s="75"/>
      <c r="O55" s="126"/>
      <c r="P55" s="126"/>
      <c r="Q55" s="75"/>
      <c r="R55" s="75"/>
      <c r="S55" s="75"/>
      <c r="T55" s="126"/>
      <c r="U55" s="126"/>
      <c r="V55" s="75"/>
      <c r="W55" s="57"/>
      <c r="X55" s="57"/>
      <c r="Y55" s="106"/>
      <c r="Z55" s="106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27"/>
      <c r="AQ55" s="27"/>
      <c r="AR55" s="27"/>
    </row>
    <row r="56" spans="1:44" x14ac:dyDescent="0.3">
      <c r="A56" s="76"/>
      <c r="B56" s="76"/>
      <c r="C56" s="76"/>
      <c r="D56" s="127"/>
      <c r="E56" s="127"/>
      <c r="F56" s="127"/>
      <c r="G56" s="76"/>
      <c r="H56" s="76"/>
      <c r="I56" s="76"/>
      <c r="J56" s="127"/>
      <c r="K56" s="127"/>
      <c r="L56" s="76"/>
      <c r="M56" s="76"/>
      <c r="N56" s="76"/>
      <c r="O56" s="127"/>
      <c r="P56" s="127"/>
      <c r="Q56" s="76"/>
      <c r="R56" s="76"/>
      <c r="S56" s="76"/>
      <c r="T56" s="127"/>
      <c r="U56" s="127"/>
      <c r="V56" s="76"/>
      <c r="W56" s="27"/>
      <c r="X56" s="27"/>
      <c r="Y56" s="128"/>
      <c r="Z56" s="128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x14ac:dyDescent="0.3">
      <c r="A57" s="76"/>
      <c r="B57" s="76"/>
      <c r="C57" s="76"/>
      <c r="D57" s="127"/>
      <c r="E57" s="127"/>
      <c r="F57" s="127"/>
      <c r="G57" s="76"/>
      <c r="H57" s="76"/>
      <c r="I57" s="76"/>
      <c r="J57" s="127"/>
      <c r="K57" s="127"/>
      <c r="L57" s="76"/>
      <c r="M57" s="76"/>
      <c r="N57" s="76"/>
      <c r="O57" s="127"/>
      <c r="P57" s="127"/>
      <c r="Q57" s="76"/>
      <c r="R57" s="76"/>
      <c r="S57" s="76"/>
      <c r="T57" s="127"/>
      <c r="U57" s="127"/>
      <c r="V57" s="76"/>
      <c r="W57" s="27"/>
      <c r="X57" s="27"/>
      <c r="Y57" s="128"/>
      <c r="Z57" s="128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</sheetData>
  <mergeCells count="42">
    <mergeCell ref="X52:AF52"/>
    <mergeCell ref="AG52:AJ52"/>
    <mergeCell ref="AK52:AM52"/>
    <mergeCell ref="AN52:AO52"/>
    <mergeCell ref="B43:H43"/>
    <mergeCell ref="I43:L43"/>
    <mergeCell ref="M43:V43"/>
    <mergeCell ref="A49:W49"/>
    <mergeCell ref="A52:A53"/>
    <mergeCell ref="B52:B53"/>
    <mergeCell ref="C52:C53"/>
    <mergeCell ref="D52:D53"/>
    <mergeCell ref="G52:M52"/>
    <mergeCell ref="N52:W52"/>
    <mergeCell ref="B41:H41"/>
    <mergeCell ref="I41:L41"/>
    <mergeCell ref="M41:V41"/>
    <mergeCell ref="B42:H42"/>
    <mergeCell ref="I42:L42"/>
    <mergeCell ref="M42:V42"/>
    <mergeCell ref="B39:H39"/>
    <mergeCell ref="I39:L39"/>
    <mergeCell ref="M39:V39"/>
    <mergeCell ref="B40:H40"/>
    <mergeCell ref="I40:L40"/>
    <mergeCell ref="M40:V40"/>
    <mergeCell ref="B37:H37"/>
    <mergeCell ref="I37:L37"/>
    <mergeCell ref="M37:V37"/>
    <mergeCell ref="B38:H38"/>
    <mergeCell ref="I38:L38"/>
    <mergeCell ref="M38:V38"/>
    <mergeCell ref="A1:AA1"/>
    <mergeCell ref="A2:AA2"/>
    <mergeCell ref="A5:A7"/>
    <mergeCell ref="B5:B7"/>
    <mergeCell ref="C5:AA5"/>
    <mergeCell ref="C6:G6"/>
    <mergeCell ref="H6:L6"/>
    <mergeCell ref="M6:Q6"/>
    <mergeCell ref="R6:V6"/>
    <mergeCell ref="W6:AA6"/>
  </mergeCells>
  <printOptions horizontalCentered="1"/>
  <pageMargins left="0.31496062992125984" right="0.31496062992125984" top="0.39370078740157483" bottom="0.19685039370078741" header="0.31496062992125984" footer="0.31496062992125984"/>
  <pageSetup paperSize="8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L117"/>
  <sheetViews>
    <sheetView tabSelected="1" topLeftCell="A22" zoomScale="130" zoomScaleNormal="130" workbookViewId="0">
      <selection activeCell="A4" sqref="A4:AA4"/>
    </sheetView>
  </sheetViews>
  <sheetFormatPr defaultRowHeight="14.4" x14ac:dyDescent="0.3"/>
  <cols>
    <col min="1" max="1" width="4.5546875" customWidth="1"/>
    <col min="2" max="2" width="55" customWidth="1"/>
    <col min="3" max="3" width="26.6640625" customWidth="1"/>
    <col min="4" max="4" width="13.88671875" customWidth="1"/>
  </cols>
  <sheetData>
    <row r="1" spans="1:12" ht="33" customHeight="1" x14ac:dyDescent="0.35">
      <c r="A1" s="84" t="s">
        <v>221</v>
      </c>
      <c r="B1" s="381" t="s">
        <v>485</v>
      </c>
      <c r="C1" s="381"/>
      <c r="D1" s="381"/>
      <c r="E1" s="23"/>
      <c r="F1" s="23"/>
      <c r="G1" s="23"/>
      <c r="H1" s="23"/>
      <c r="I1" s="23"/>
      <c r="J1" s="22"/>
      <c r="K1" s="11"/>
      <c r="L1" s="11"/>
    </row>
    <row r="2" spans="1:12" ht="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59.25" customHeight="1" x14ac:dyDescent="0.3">
      <c r="A3" s="11" t="s">
        <v>526</v>
      </c>
      <c r="B3" s="382" t="s">
        <v>216</v>
      </c>
      <c r="C3" s="382"/>
      <c r="D3" s="382"/>
      <c r="E3" s="382"/>
      <c r="F3" s="12"/>
      <c r="G3" s="12"/>
      <c r="H3" s="12"/>
      <c r="I3" s="12"/>
      <c r="J3" s="12"/>
      <c r="K3" s="11"/>
      <c r="L3" s="11"/>
    </row>
    <row r="4" spans="1:12" x14ac:dyDescent="0.3">
      <c r="A4" s="11"/>
      <c r="B4" s="11" t="s">
        <v>217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1"/>
      <c r="B5" s="11" t="s">
        <v>261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1.4" x14ac:dyDescent="0.3">
      <c r="A7" s="11"/>
      <c r="B7" s="16" t="s">
        <v>418</v>
      </c>
      <c r="C7" s="16" t="s">
        <v>174</v>
      </c>
      <c r="D7" s="16" t="s">
        <v>175</v>
      </c>
      <c r="E7" s="11"/>
      <c r="F7" s="11"/>
      <c r="G7" s="11"/>
      <c r="H7" s="11"/>
      <c r="I7" s="11"/>
      <c r="J7" s="11"/>
      <c r="K7" s="11"/>
      <c r="L7" s="11"/>
    </row>
    <row r="8" spans="1:12" x14ac:dyDescent="0.3">
      <c r="A8" s="11"/>
      <c r="B8" s="14" t="s">
        <v>149</v>
      </c>
      <c r="C8" s="246">
        <v>42</v>
      </c>
      <c r="D8" s="13">
        <v>84</v>
      </c>
      <c r="E8" s="11"/>
      <c r="F8" s="11"/>
      <c r="G8" s="11"/>
      <c r="H8" s="11"/>
      <c r="I8" s="11"/>
      <c r="J8" s="11"/>
      <c r="K8" s="11"/>
      <c r="L8" s="11"/>
    </row>
    <row r="9" spans="1:12" x14ac:dyDescent="0.3">
      <c r="A9" s="11"/>
      <c r="B9" s="14" t="s">
        <v>176</v>
      </c>
      <c r="C9" s="246" t="s">
        <v>11</v>
      </c>
      <c r="D9" s="13" t="s">
        <v>11</v>
      </c>
      <c r="E9" s="11"/>
      <c r="F9" s="11"/>
      <c r="G9" s="11"/>
      <c r="H9" s="11"/>
      <c r="I9" s="11"/>
      <c r="J9" s="11"/>
      <c r="K9" s="11"/>
      <c r="L9" s="11"/>
    </row>
    <row r="10" spans="1:12" x14ac:dyDescent="0.3">
      <c r="A10" s="11"/>
      <c r="B10" s="14" t="s">
        <v>177</v>
      </c>
      <c r="C10" s="246">
        <v>10</v>
      </c>
      <c r="D10" s="13">
        <v>20</v>
      </c>
      <c r="E10" s="11"/>
      <c r="F10" s="11"/>
      <c r="G10" s="11"/>
      <c r="H10" s="11"/>
      <c r="I10" s="11"/>
      <c r="J10" s="11"/>
      <c r="K10" s="11"/>
      <c r="L10" s="11"/>
    </row>
    <row r="11" spans="1:12" x14ac:dyDescent="0.3">
      <c r="A11" s="11"/>
      <c r="B11" s="14" t="s">
        <v>178</v>
      </c>
      <c r="C11" s="246" t="s">
        <v>11</v>
      </c>
      <c r="D11" s="13" t="s">
        <v>11</v>
      </c>
      <c r="E11" s="11"/>
      <c r="F11" s="11"/>
      <c r="G11" s="11"/>
      <c r="H11" s="11"/>
      <c r="I11" s="11"/>
      <c r="J11" s="11"/>
      <c r="K11" s="11"/>
      <c r="L11" s="11"/>
    </row>
    <row r="12" spans="1:12" x14ac:dyDescent="0.3">
      <c r="A12" s="11"/>
      <c r="B12" s="14" t="s">
        <v>179</v>
      </c>
      <c r="C12" s="246">
        <v>0</v>
      </c>
      <c r="D12" s="13">
        <v>0</v>
      </c>
      <c r="E12" s="11"/>
      <c r="F12" s="11"/>
      <c r="G12" s="11"/>
      <c r="H12" s="11"/>
      <c r="I12" s="11"/>
      <c r="J12" s="11"/>
      <c r="K12" s="11"/>
      <c r="L12" s="11"/>
    </row>
    <row r="13" spans="1:12" x14ac:dyDescent="0.3">
      <c r="A13" s="11"/>
      <c r="B13" s="14" t="s">
        <v>180</v>
      </c>
      <c r="C13" s="246">
        <v>7</v>
      </c>
      <c r="D13" s="13">
        <v>14</v>
      </c>
      <c r="E13" s="11"/>
      <c r="F13" s="11"/>
      <c r="G13" s="11"/>
      <c r="H13" s="11"/>
      <c r="I13" s="11"/>
      <c r="J13" s="11"/>
      <c r="K13" s="11"/>
      <c r="L13" s="11"/>
    </row>
    <row r="14" spans="1:12" ht="28.2" x14ac:dyDescent="0.3">
      <c r="A14" s="11"/>
      <c r="B14" s="14" t="s">
        <v>181</v>
      </c>
      <c r="C14" s="246" t="s">
        <v>11</v>
      </c>
      <c r="D14" s="13" t="s">
        <v>11</v>
      </c>
      <c r="E14" s="11"/>
      <c r="F14" s="11"/>
      <c r="G14" s="11"/>
      <c r="H14" s="11"/>
      <c r="I14" s="11"/>
      <c r="J14" s="11"/>
      <c r="K14" s="11"/>
      <c r="L14" s="11"/>
    </row>
    <row r="15" spans="1:12" ht="28.2" x14ac:dyDescent="0.3">
      <c r="A15" s="11"/>
      <c r="B15" s="14" t="s">
        <v>182</v>
      </c>
      <c r="C15" s="246">
        <v>2</v>
      </c>
      <c r="D15" s="13">
        <v>4</v>
      </c>
      <c r="E15" s="11"/>
      <c r="F15" s="11"/>
      <c r="G15" s="11"/>
      <c r="H15" s="11"/>
      <c r="I15" s="11"/>
      <c r="J15" s="11"/>
      <c r="K15" s="11"/>
      <c r="L15" s="11"/>
    </row>
    <row r="16" spans="1:12" ht="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3">
      <c r="A17" s="11"/>
      <c r="B17" s="11" t="s">
        <v>419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 customHeight="1" x14ac:dyDescent="0.3">
      <c r="A19" s="11"/>
      <c r="B19" s="17" t="s">
        <v>183</v>
      </c>
      <c r="C19" s="17" t="s">
        <v>184</v>
      </c>
      <c r="D19" s="17" t="s">
        <v>175</v>
      </c>
      <c r="E19" s="11"/>
      <c r="F19" s="11"/>
      <c r="G19" s="11"/>
      <c r="H19" s="11"/>
      <c r="I19" s="11"/>
      <c r="J19" s="11"/>
      <c r="K19" s="11"/>
      <c r="L19" s="11"/>
    </row>
    <row r="20" spans="1:12" x14ac:dyDescent="0.3">
      <c r="A20" s="11"/>
      <c r="B20" s="13" t="s">
        <v>185</v>
      </c>
      <c r="C20" s="246">
        <v>11</v>
      </c>
      <c r="D20" s="13">
        <v>27.5</v>
      </c>
      <c r="E20" s="11"/>
      <c r="F20" s="11"/>
      <c r="G20" s="11"/>
      <c r="H20" s="11"/>
      <c r="I20" s="11"/>
      <c r="J20" s="11"/>
      <c r="K20" s="11"/>
      <c r="L20" s="11"/>
    </row>
    <row r="21" spans="1:12" x14ac:dyDescent="0.3">
      <c r="A21" s="11"/>
      <c r="B21" s="13" t="s">
        <v>186</v>
      </c>
      <c r="C21" s="246">
        <v>3</v>
      </c>
      <c r="D21" s="13">
        <v>7.5</v>
      </c>
      <c r="E21" s="11"/>
      <c r="F21" s="11"/>
      <c r="G21" s="11"/>
      <c r="H21" s="11"/>
      <c r="I21" s="11"/>
      <c r="J21" s="11"/>
      <c r="K21" s="11"/>
      <c r="L21" s="11"/>
    </row>
    <row r="22" spans="1:12" x14ac:dyDescent="0.3">
      <c r="A22" s="11"/>
      <c r="B22" s="13" t="s">
        <v>187</v>
      </c>
      <c r="C22" s="246">
        <v>9</v>
      </c>
      <c r="D22" s="13">
        <v>22.5</v>
      </c>
      <c r="E22" s="11"/>
      <c r="F22" s="11"/>
      <c r="G22" s="11"/>
      <c r="H22" s="11"/>
      <c r="I22" s="11"/>
      <c r="J22" s="11"/>
      <c r="K22" s="11"/>
      <c r="L22" s="11"/>
    </row>
    <row r="23" spans="1:12" x14ac:dyDescent="0.3">
      <c r="A23" s="11"/>
      <c r="B23" s="13" t="s">
        <v>188</v>
      </c>
      <c r="C23" s="246">
        <v>14</v>
      </c>
      <c r="D23" s="13">
        <v>35</v>
      </c>
      <c r="E23" s="11"/>
      <c r="F23" s="11"/>
      <c r="G23" s="11"/>
      <c r="H23" s="11"/>
      <c r="I23" s="11"/>
      <c r="J23" s="11"/>
      <c r="K23" s="11"/>
      <c r="L23" s="11"/>
    </row>
    <row r="24" spans="1:12" x14ac:dyDescent="0.3">
      <c r="A24" s="11"/>
      <c r="B24" s="13" t="s">
        <v>189</v>
      </c>
      <c r="C24" s="246">
        <v>3</v>
      </c>
      <c r="D24" s="13">
        <v>7.5</v>
      </c>
      <c r="E24" s="11"/>
      <c r="F24" s="11"/>
      <c r="G24" s="11"/>
      <c r="H24" s="11"/>
      <c r="I24" s="11"/>
      <c r="J24" s="11"/>
      <c r="K24" s="11"/>
      <c r="L24" s="11"/>
    </row>
    <row r="25" spans="1:12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27.6" x14ac:dyDescent="0.3">
      <c r="A26" s="11"/>
      <c r="B26" s="15" t="s">
        <v>190</v>
      </c>
      <c r="C26" s="19" t="s">
        <v>191</v>
      </c>
      <c r="D26" s="19" t="s">
        <v>175</v>
      </c>
      <c r="E26" s="11"/>
      <c r="F26" s="11"/>
      <c r="G26" s="11"/>
      <c r="H26" s="11"/>
      <c r="I26" s="11"/>
      <c r="J26" s="11"/>
      <c r="K26" s="11"/>
      <c r="L26" s="11"/>
    </row>
    <row r="27" spans="1:12" x14ac:dyDescent="0.3">
      <c r="A27" s="11"/>
      <c r="B27" s="13" t="s">
        <v>192</v>
      </c>
      <c r="C27" s="246">
        <v>35</v>
      </c>
      <c r="D27" s="13">
        <v>70</v>
      </c>
      <c r="E27" s="11"/>
      <c r="F27" s="11"/>
      <c r="G27" s="11"/>
      <c r="H27" s="11"/>
      <c r="I27" s="11"/>
      <c r="J27" s="11"/>
      <c r="K27" s="11"/>
      <c r="L27" s="11"/>
    </row>
    <row r="28" spans="1:12" x14ac:dyDescent="0.3">
      <c r="A28" s="11"/>
      <c r="B28" s="13" t="s">
        <v>193</v>
      </c>
      <c r="C28" s="246">
        <v>15</v>
      </c>
      <c r="D28" s="13">
        <v>30</v>
      </c>
      <c r="E28" s="11"/>
      <c r="F28" s="11"/>
      <c r="G28" s="11"/>
      <c r="H28" s="11"/>
      <c r="I28" s="11"/>
      <c r="J28" s="11"/>
      <c r="K28" s="11"/>
      <c r="L28" s="11"/>
    </row>
    <row r="29" spans="1:12" x14ac:dyDescent="0.3">
      <c r="A29" s="11"/>
      <c r="B29" s="13" t="s">
        <v>194</v>
      </c>
      <c r="C29" s="246" t="s">
        <v>11</v>
      </c>
      <c r="D29" s="13" t="s">
        <v>11</v>
      </c>
      <c r="E29" s="11"/>
      <c r="F29" s="11"/>
      <c r="G29" s="11"/>
      <c r="H29" s="11"/>
      <c r="I29" s="11"/>
      <c r="J29" s="11"/>
      <c r="K29" s="11"/>
      <c r="L29" s="11"/>
    </row>
    <row r="30" spans="1:12" x14ac:dyDescent="0.3">
      <c r="A30" s="11"/>
      <c r="B30" s="13" t="s">
        <v>195</v>
      </c>
      <c r="C30" s="246" t="s">
        <v>11</v>
      </c>
      <c r="D30" s="13" t="s">
        <v>11</v>
      </c>
      <c r="E30" s="11"/>
      <c r="F30" s="11"/>
      <c r="G30" s="11"/>
      <c r="H30" s="11"/>
      <c r="I30" s="11"/>
      <c r="J30" s="11"/>
      <c r="K30" s="11"/>
      <c r="L30" s="11"/>
    </row>
    <row r="31" spans="1:12" x14ac:dyDescent="0.3">
      <c r="A31" s="11"/>
      <c r="B31" s="13" t="s">
        <v>196</v>
      </c>
      <c r="C31" s="246" t="s">
        <v>11</v>
      </c>
      <c r="D31" s="13" t="s">
        <v>11</v>
      </c>
      <c r="E31" s="11"/>
      <c r="F31" s="11"/>
      <c r="G31" s="11"/>
      <c r="H31" s="11"/>
      <c r="I31" s="11"/>
      <c r="J31" s="11"/>
      <c r="K31" s="11"/>
      <c r="L31" s="11"/>
    </row>
    <row r="32" spans="1:12" ht="1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27.6" x14ac:dyDescent="0.3">
      <c r="A33" s="11"/>
      <c r="B33" s="16" t="s">
        <v>420</v>
      </c>
      <c r="C33" s="243" t="s">
        <v>191</v>
      </c>
      <c r="D33" s="243" t="s">
        <v>175</v>
      </c>
      <c r="E33" s="11"/>
      <c r="F33" s="11"/>
      <c r="G33" s="11"/>
      <c r="H33" s="11"/>
      <c r="I33" s="11"/>
      <c r="J33" s="11"/>
      <c r="K33" s="11"/>
      <c r="L33" s="11"/>
    </row>
    <row r="34" spans="1:12" x14ac:dyDescent="0.3">
      <c r="A34" s="11"/>
      <c r="B34" s="13" t="s">
        <v>192</v>
      </c>
      <c r="C34" s="246">
        <v>38</v>
      </c>
      <c r="D34" s="13">
        <v>76</v>
      </c>
      <c r="E34" s="11"/>
      <c r="F34" s="11"/>
      <c r="G34" s="11"/>
      <c r="H34" s="11"/>
      <c r="I34" s="11"/>
      <c r="J34" s="11"/>
      <c r="K34" s="11"/>
      <c r="L34" s="11"/>
    </row>
    <row r="35" spans="1:12" x14ac:dyDescent="0.3">
      <c r="A35" s="11"/>
      <c r="B35" s="13" t="s">
        <v>193</v>
      </c>
      <c r="C35" s="246">
        <v>12</v>
      </c>
      <c r="D35" s="13">
        <v>24</v>
      </c>
      <c r="E35" s="11"/>
      <c r="F35" s="11"/>
      <c r="G35" s="11"/>
      <c r="H35" s="11"/>
      <c r="I35" s="11"/>
      <c r="J35" s="11"/>
      <c r="K35" s="11"/>
      <c r="L35" s="11"/>
    </row>
    <row r="36" spans="1:12" x14ac:dyDescent="0.3">
      <c r="A36" s="11"/>
      <c r="B36" s="13" t="s">
        <v>194</v>
      </c>
      <c r="C36" s="246" t="s">
        <v>11</v>
      </c>
      <c r="D36" s="13" t="s">
        <v>11</v>
      </c>
      <c r="E36" s="11"/>
      <c r="F36" s="11"/>
      <c r="G36" s="11"/>
      <c r="H36" s="11"/>
      <c r="I36" s="11"/>
      <c r="J36" s="11"/>
      <c r="K36" s="11"/>
      <c r="L36" s="11"/>
    </row>
    <row r="37" spans="1:12" x14ac:dyDescent="0.3">
      <c r="A37" s="11"/>
      <c r="B37" s="13" t="s">
        <v>195</v>
      </c>
      <c r="C37" s="246" t="s">
        <v>11</v>
      </c>
      <c r="D37" s="13" t="s">
        <v>11</v>
      </c>
      <c r="E37" s="11"/>
      <c r="F37" s="11"/>
      <c r="G37" s="11"/>
      <c r="H37" s="11"/>
      <c r="I37" s="11"/>
      <c r="J37" s="11"/>
      <c r="K37" s="11"/>
      <c r="L37" s="11"/>
    </row>
    <row r="38" spans="1:12" x14ac:dyDescent="0.3">
      <c r="A38" s="11"/>
      <c r="B38" s="13" t="s">
        <v>196</v>
      </c>
      <c r="C38" s="246" t="s">
        <v>11</v>
      </c>
      <c r="D38" s="13" t="s">
        <v>11</v>
      </c>
      <c r="E38" s="11"/>
      <c r="F38" s="11"/>
      <c r="G38" s="11"/>
      <c r="H38" s="11"/>
      <c r="I38" s="11"/>
      <c r="J38" s="11"/>
      <c r="K38" s="11"/>
      <c r="L38" s="11"/>
    </row>
    <row r="39" spans="1:12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3">
      <c r="A40" s="11"/>
      <c r="B40" s="11" t="s">
        <v>491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27.6" x14ac:dyDescent="0.3">
      <c r="A42" s="11"/>
      <c r="B42" s="16" t="s">
        <v>197</v>
      </c>
      <c r="C42" s="16" t="s">
        <v>191</v>
      </c>
      <c r="D42" s="16" t="s">
        <v>175</v>
      </c>
      <c r="E42" s="11"/>
      <c r="F42" s="11"/>
      <c r="G42" s="11"/>
      <c r="H42" s="11"/>
      <c r="I42" s="11"/>
      <c r="J42" s="11"/>
      <c r="K42" s="11"/>
      <c r="L42" s="11"/>
    </row>
    <row r="43" spans="1:12" x14ac:dyDescent="0.3">
      <c r="A43" s="11"/>
      <c r="B43" s="13" t="s">
        <v>192</v>
      </c>
      <c r="C43" s="246">
        <v>12</v>
      </c>
      <c r="D43" s="13">
        <v>60</v>
      </c>
      <c r="E43" s="11"/>
      <c r="F43" s="11"/>
      <c r="G43" s="11"/>
      <c r="H43" s="11"/>
      <c r="I43" s="11"/>
      <c r="J43" s="11"/>
      <c r="K43" s="11"/>
      <c r="L43" s="11"/>
    </row>
    <row r="44" spans="1:12" x14ac:dyDescent="0.3">
      <c r="A44" s="11"/>
      <c r="B44" s="13" t="s">
        <v>193</v>
      </c>
      <c r="C44" s="246">
        <v>8</v>
      </c>
      <c r="D44" s="13">
        <v>40</v>
      </c>
      <c r="E44" s="11"/>
      <c r="F44" s="11"/>
      <c r="G44" s="11"/>
      <c r="H44" s="11"/>
      <c r="I44" s="11"/>
      <c r="J44" s="11"/>
      <c r="K44" s="11"/>
      <c r="L44" s="11"/>
    </row>
    <row r="45" spans="1:12" x14ac:dyDescent="0.3">
      <c r="A45" s="11"/>
      <c r="B45" s="13" t="s">
        <v>194</v>
      </c>
      <c r="C45" s="246" t="s">
        <v>11</v>
      </c>
      <c r="D45" s="13" t="s">
        <v>11</v>
      </c>
      <c r="E45" s="11"/>
      <c r="F45" s="11"/>
      <c r="G45" s="11"/>
      <c r="H45" s="11"/>
      <c r="I45" s="11"/>
      <c r="J45" s="11"/>
      <c r="K45" s="11"/>
      <c r="L45" s="11"/>
    </row>
    <row r="46" spans="1:12" x14ac:dyDescent="0.3">
      <c r="A46" s="11"/>
      <c r="B46" s="13" t="s">
        <v>195</v>
      </c>
      <c r="C46" s="246" t="s">
        <v>11</v>
      </c>
      <c r="D46" s="13" t="s">
        <v>11</v>
      </c>
      <c r="E46" s="11"/>
      <c r="F46" s="11"/>
      <c r="G46" s="11"/>
      <c r="H46" s="11"/>
      <c r="I46" s="11"/>
      <c r="J46" s="11"/>
      <c r="K46" s="11"/>
      <c r="L46" s="11"/>
    </row>
    <row r="47" spans="1:12" x14ac:dyDescent="0.3">
      <c r="A47" s="11"/>
      <c r="B47" s="13" t="s">
        <v>196</v>
      </c>
      <c r="C47" s="246" t="s">
        <v>11</v>
      </c>
      <c r="D47" s="13" t="s">
        <v>11</v>
      </c>
      <c r="E47" s="11"/>
      <c r="F47" s="11"/>
      <c r="G47" s="11"/>
      <c r="H47" s="11"/>
      <c r="I47" s="11"/>
      <c r="J47" s="11"/>
      <c r="K47" s="11"/>
      <c r="L47" s="11"/>
    </row>
    <row r="48" spans="1:12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27.6" x14ac:dyDescent="0.3">
      <c r="A49" s="11"/>
      <c r="B49" s="16" t="s">
        <v>198</v>
      </c>
      <c r="C49" s="16" t="s">
        <v>199</v>
      </c>
      <c r="D49" s="16" t="s">
        <v>175</v>
      </c>
      <c r="E49" s="11"/>
      <c r="F49" s="11"/>
      <c r="G49" s="11"/>
      <c r="H49" s="11"/>
      <c r="I49" s="11"/>
      <c r="J49" s="11"/>
      <c r="K49" s="11"/>
      <c r="L49" s="11"/>
    </row>
    <row r="50" spans="1:12" x14ac:dyDescent="0.3">
      <c r="A50" s="11"/>
      <c r="B50" s="13" t="s">
        <v>200</v>
      </c>
      <c r="C50" s="246">
        <v>12</v>
      </c>
      <c r="D50" s="18">
        <v>1</v>
      </c>
      <c r="E50" s="11"/>
      <c r="F50" s="11"/>
      <c r="G50" s="11"/>
      <c r="H50" s="11"/>
      <c r="I50" s="11"/>
      <c r="J50" s="11"/>
      <c r="K50" s="11"/>
      <c r="L50" s="11"/>
    </row>
    <row r="51" spans="1:12" x14ac:dyDescent="0.3">
      <c r="A51" s="11"/>
      <c r="B51" s="13" t="s">
        <v>201</v>
      </c>
      <c r="C51" s="246"/>
      <c r="D51" s="18"/>
      <c r="E51" s="11"/>
      <c r="F51" s="11"/>
      <c r="G51" s="11"/>
      <c r="H51" s="11"/>
      <c r="I51" s="11"/>
      <c r="J51" s="11"/>
      <c r="K51" s="11"/>
      <c r="L51" s="11"/>
    </row>
    <row r="52" spans="1:12" x14ac:dyDescent="0.3">
      <c r="A52" s="11"/>
      <c r="B52" s="13" t="s">
        <v>202</v>
      </c>
      <c r="C52" s="246" t="s">
        <v>11</v>
      </c>
      <c r="D52" s="246" t="s">
        <v>11</v>
      </c>
      <c r="E52" s="11"/>
      <c r="F52" s="11"/>
      <c r="G52" s="11"/>
      <c r="H52" s="11"/>
      <c r="I52" s="11"/>
      <c r="J52" s="11"/>
      <c r="K52" s="11"/>
      <c r="L52" s="11"/>
    </row>
    <row r="53" spans="1:12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3">
      <c r="A54" s="11"/>
      <c r="B54" s="11" t="s">
        <v>271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41.4" x14ac:dyDescent="0.3">
      <c r="A56" s="11"/>
      <c r="B56" s="16" t="s">
        <v>203</v>
      </c>
      <c r="C56" s="16" t="s">
        <v>204</v>
      </c>
      <c r="D56" s="16" t="s">
        <v>175</v>
      </c>
      <c r="E56" s="11"/>
      <c r="F56" s="11"/>
      <c r="G56" s="11"/>
      <c r="H56" s="11"/>
      <c r="I56" s="11"/>
      <c r="J56" s="11"/>
      <c r="K56" s="11"/>
      <c r="L56" s="11"/>
    </row>
    <row r="57" spans="1:12" x14ac:dyDescent="0.3">
      <c r="A57" s="11"/>
      <c r="B57" s="13" t="s">
        <v>205</v>
      </c>
      <c r="C57" s="246">
        <v>15</v>
      </c>
      <c r="D57" s="18">
        <v>1</v>
      </c>
      <c r="E57" s="11"/>
      <c r="F57" s="11"/>
      <c r="G57" s="11"/>
      <c r="H57" s="11"/>
      <c r="I57" s="11"/>
      <c r="J57" s="11"/>
      <c r="K57" s="11"/>
      <c r="L57" s="11"/>
    </row>
    <row r="58" spans="1:12" x14ac:dyDescent="0.3">
      <c r="A58" s="11"/>
      <c r="B58" s="13" t="s">
        <v>206</v>
      </c>
      <c r="C58" s="246" t="s">
        <v>11</v>
      </c>
      <c r="D58" s="246" t="s">
        <v>11</v>
      </c>
      <c r="E58" s="11"/>
      <c r="F58" s="11"/>
      <c r="G58" s="11"/>
      <c r="H58" s="11"/>
      <c r="I58" s="11"/>
      <c r="J58" s="11"/>
      <c r="K58" s="11"/>
      <c r="L58" s="11"/>
    </row>
    <row r="59" spans="1:12" x14ac:dyDescent="0.3">
      <c r="A59" s="11"/>
      <c r="B59" s="13" t="s">
        <v>207</v>
      </c>
      <c r="C59" s="246" t="s">
        <v>11</v>
      </c>
      <c r="D59" s="246" t="s">
        <v>11</v>
      </c>
      <c r="E59" s="11"/>
      <c r="F59" s="11"/>
      <c r="G59" s="11"/>
      <c r="H59" s="11"/>
      <c r="I59" s="11"/>
      <c r="J59" s="11"/>
      <c r="K59" s="11"/>
      <c r="L59" s="11"/>
    </row>
    <row r="60" spans="1:12" x14ac:dyDescent="0.3">
      <c r="A60" s="11"/>
      <c r="B60" s="11" t="s">
        <v>208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41.4" x14ac:dyDescent="0.3">
      <c r="A61" s="11"/>
      <c r="B61" s="16" t="s">
        <v>421</v>
      </c>
      <c r="C61" s="16" t="s">
        <v>209</v>
      </c>
      <c r="D61" s="16" t="s">
        <v>175</v>
      </c>
      <c r="E61" s="11"/>
      <c r="F61" s="11"/>
      <c r="G61" s="11"/>
      <c r="H61" s="11"/>
      <c r="I61" s="11"/>
      <c r="J61" s="11"/>
      <c r="K61" s="11"/>
      <c r="L61" s="11"/>
    </row>
    <row r="62" spans="1:12" x14ac:dyDescent="0.3">
      <c r="A62" s="11"/>
      <c r="B62" s="13" t="s">
        <v>205</v>
      </c>
      <c r="C62" s="246">
        <v>8</v>
      </c>
      <c r="D62" s="18">
        <v>0.53</v>
      </c>
      <c r="E62" s="11"/>
      <c r="F62" s="11"/>
      <c r="G62" s="11"/>
      <c r="H62" s="11"/>
      <c r="I62" s="11"/>
      <c r="J62" s="11"/>
      <c r="K62" s="11"/>
      <c r="L62" s="11"/>
    </row>
    <row r="63" spans="1:12" x14ac:dyDescent="0.3">
      <c r="A63" s="11"/>
      <c r="B63" s="13" t="s">
        <v>206</v>
      </c>
      <c r="C63" s="246">
        <v>7</v>
      </c>
      <c r="D63" s="18">
        <v>0.47</v>
      </c>
      <c r="E63" s="11"/>
      <c r="F63" s="11"/>
      <c r="G63" s="11"/>
      <c r="H63" s="11"/>
      <c r="I63" s="11"/>
      <c r="J63" s="11"/>
      <c r="K63" s="11"/>
      <c r="L63" s="11"/>
    </row>
    <row r="64" spans="1:12" x14ac:dyDescent="0.3">
      <c r="A64" s="11"/>
      <c r="B64" s="13" t="s">
        <v>207</v>
      </c>
      <c r="C64" s="246" t="s">
        <v>11</v>
      </c>
      <c r="D64" s="246" t="s">
        <v>11</v>
      </c>
      <c r="E64" s="11"/>
      <c r="F64" s="11"/>
      <c r="G64" s="11"/>
      <c r="H64" s="11"/>
      <c r="I64" s="11"/>
      <c r="J64" s="11"/>
      <c r="K64" s="11"/>
      <c r="L64" s="11"/>
    </row>
    <row r="65" spans="1:1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3">
      <c r="A67" s="11"/>
      <c r="B67" s="11" t="s">
        <v>262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27.6" x14ac:dyDescent="0.3">
      <c r="A69" s="11"/>
      <c r="B69" s="15" t="s">
        <v>214</v>
      </c>
      <c r="C69" s="15" t="s">
        <v>209</v>
      </c>
      <c r="D69" s="15" t="s">
        <v>175</v>
      </c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A70" s="11"/>
      <c r="B70" s="21" t="s">
        <v>210</v>
      </c>
      <c r="C70" s="246">
        <v>2</v>
      </c>
      <c r="D70" s="13">
        <v>40</v>
      </c>
      <c r="E70" s="11"/>
      <c r="F70" s="11"/>
      <c r="G70" s="11"/>
      <c r="H70" s="11"/>
      <c r="I70" s="11"/>
      <c r="J70" s="11"/>
      <c r="K70" s="11"/>
      <c r="L70" s="11"/>
    </row>
    <row r="71" spans="1:12" x14ac:dyDescent="0.3">
      <c r="A71" s="11"/>
      <c r="B71" s="21" t="s">
        <v>211</v>
      </c>
      <c r="C71" s="246">
        <v>3</v>
      </c>
      <c r="D71" s="13">
        <v>60</v>
      </c>
      <c r="E71" s="11"/>
      <c r="F71" s="11"/>
      <c r="G71" s="11"/>
      <c r="H71" s="11"/>
      <c r="I71" s="11"/>
      <c r="J71" s="11"/>
      <c r="K71" s="11"/>
      <c r="L71" s="11"/>
    </row>
    <row r="72" spans="1:12" x14ac:dyDescent="0.3">
      <c r="A72" s="11"/>
      <c r="B72" s="21" t="s">
        <v>212</v>
      </c>
      <c r="C72" s="246" t="s">
        <v>11</v>
      </c>
      <c r="D72" s="13" t="s">
        <v>11</v>
      </c>
      <c r="E72" s="11"/>
      <c r="F72" s="11"/>
      <c r="G72" s="11"/>
      <c r="H72" s="11"/>
      <c r="I72" s="11"/>
      <c r="J72" s="11"/>
      <c r="K72" s="11"/>
      <c r="L72" s="11"/>
    </row>
    <row r="73" spans="1:12" x14ac:dyDescent="0.3">
      <c r="A73" s="11"/>
      <c r="B73" s="21" t="s">
        <v>213</v>
      </c>
      <c r="C73" s="246" t="s">
        <v>11</v>
      </c>
      <c r="D73" s="13" t="s">
        <v>11</v>
      </c>
      <c r="E73" s="11"/>
      <c r="F73" s="11"/>
      <c r="G73" s="11"/>
      <c r="H73" s="11"/>
      <c r="I73" s="11"/>
      <c r="J73" s="11"/>
      <c r="K73" s="11"/>
      <c r="L73" s="11"/>
    </row>
    <row r="74" spans="1:1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3">
      <c r="A76" s="11"/>
      <c r="B76" s="11" t="s">
        <v>215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1:1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1:1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1:1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</row>
    <row r="103" spans="1:1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</row>
    <row r="104" spans="1:1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</row>
    <row r="105" spans="1:1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</row>
  </sheetData>
  <mergeCells count="2">
    <mergeCell ref="B1:D1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E122"/>
  <sheetViews>
    <sheetView tabSelected="1" topLeftCell="H88" zoomScaleNormal="100" workbookViewId="0">
      <selection activeCell="A4" sqref="A4:AA4"/>
    </sheetView>
  </sheetViews>
  <sheetFormatPr defaultColWidth="9.109375" defaultRowHeight="13.2" x14ac:dyDescent="0.25"/>
  <cols>
    <col min="1" max="1" width="9.33203125" style="73" bestFit="1" customWidth="1"/>
    <col min="2" max="2" width="19" style="91" customWidth="1"/>
    <col min="3" max="3" width="14" style="73" customWidth="1"/>
    <col min="4" max="4" width="14.88671875" style="242" customWidth="1"/>
    <col min="5" max="5" width="10.33203125" style="73" customWidth="1"/>
    <col min="6" max="6" width="9.33203125" style="73" bestFit="1" customWidth="1"/>
    <col min="7" max="7" width="11.33203125" style="93" customWidth="1"/>
    <col min="8" max="8" width="9.33203125" style="91" bestFit="1" customWidth="1"/>
    <col min="9" max="9" width="9.33203125" style="73" bestFit="1" customWidth="1"/>
    <col min="10" max="10" width="9.33203125" style="91" bestFit="1" customWidth="1"/>
    <col min="11" max="14" width="9.33203125" style="73" bestFit="1" customWidth="1"/>
    <col min="15" max="15" width="9.33203125" style="91" bestFit="1" customWidth="1"/>
    <col min="16" max="16" width="9.33203125" style="73" bestFit="1" customWidth="1"/>
    <col min="17" max="17" width="9.33203125" style="94" bestFit="1" customWidth="1"/>
    <col min="18" max="20" width="9.33203125" style="73" bestFit="1" customWidth="1"/>
    <col min="21" max="23" width="9.109375" style="73"/>
    <col min="24" max="24" width="9.109375" style="83" customWidth="1"/>
    <col min="25" max="26" width="9.109375" style="91"/>
    <col min="27" max="31" width="9.109375" style="73"/>
    <col min="32" max="16384" width="9.109375" style="83"/>
  </cols>
  <sheetData>
    <row r="1" spans="1:31" ht="18" x14ac:dyDescent="0.35">
      <c r="A1" s="385" t="s">
        <v>489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</row>
    <row r="3" spans="1:31" ht="57" customHeight="1" x14ac:dyDescent="0.25">
      <c r="A3" s="384" t="s">
        <v>526</v>
      </c>
      <c r="B3" s="384" t="s">
        <v>135</v>
      </c>
      <c r="C3" s="384" t="s">
        <v>136</v>
      </c>
      <c r="D3" s="386" t="s">
        <v>137</v>
      </c>
      <c r="E3" s="384" t="s">
        <v>138</v>
      </c>
      <c r="F3" s="384"/>
      <c r="G3" s="384"/>
      <c r="H3" s="384"/>
      <c r="I3" s="384"/>
      <c r="J3" s="384" t="s">
        <v>139</v>
      </c>
      <c r="K3" s="384"/>
      <c r="L3" s="384"/>
      <c r="M3" s="384"/>
      <c r="N3" s="384"/>
      <c r="O3" s="384"/>
      <c r="P3" s="384" t="s">
        <v>140</v>
      </c>
      <c r="Q3" s="384"/>
      <c r="R3" s="384"/>
      <c r="S3" s="384"/>
      <c r="T3" s="384"/>
      <c r="U3" s="384"/>
      <c r="V3" s="384"/>
      <c r="W3" s="384" t="s">
        <v>141</v>
      </c>
      <c r="X3" s="384"/>
      <c r="Y3" s="384"/>
      <c r="Z3" s="384"/>
      <c r="AA3" s="384" t="s">
        <v>142</v>
      </c>
      <c r="AB3" s="384"/>
      <c r="AC3" s="384"/>
      <c r="AD3" s="384" t="s">
        <v>143</v>
      </c>
      <c r="AE3" s="384"/>
    </row>
    <row r="4" spans="1:31" ht="205.5" customHeight="1" x14ac:dyDescent="0.25">
      <c r="A4" s="384"/>
      <c r="B4" s="384"/>
      <c r="C4" s="384"/>
      <c r="D4" s="386"/>
      <c r="E4" s="90" t="s">
        <v>144</v>
      </c>
      <c r="F4" s="90" t="s">
        <v>145</v>
      </c>
      <c r="G4" s="90" t="s">
        <v>146</v>
      </c>
      <c r="H4" s="90" t="s">
        <v>147</v>
      </c>
      <c r="I4" s="90" t="s">
        <v>92</v>
      </c>
      <c r="J4" s="90" t="s">
        <v>148</v>
      </c>
      <c r="K4" s="90" t="s">
        <v>149</v>
      </c>
      <c r="L4" s="90" t="s">
        <v>150</v>
      </c>
      <c r="M4" s="90" t="s">
        <v>151</v>
      </c>
      <c r="N4" s="90" t="s">
        <v>152</v>
      </c>
      <c r="O4" s="90" t="s">
        <v>92</v>
      </c>
      <c r="P4" s="90" t="s">
        <v>153</v>
      </c>
      <c r="Q4" s="82" t="s">
        <v>154</v>
      </c>
      <c r="R4" s="90" t="s">
        <v>149</v>
      </c>
      <c r="S4" s="90" t="s">
        <v>150</v>
      </c>
      <c r="T4" s="90" t="s">
        <v>151</v>
      </c>
      <c r="U4" s="90" t="s">
        <v>152</v>
      </c>
      <c r="V4" s="90" t="s">
        <v>92</v>
      </c>
      <c r="W4" s="90" t="s">
        <v>155</v>
      </c>
      <c r="X4" s="82" t="s">
        <v>156</v>
      </c>
      <c r="Y4" s="90" t="s">
        <v>157</v>
      </c>
      <c r="Z4" s="90" t="s">
        <v>92</v>
      </c>
      <c r="AA4" s="90" t="s">
        <v>158</v>
      </c>
      <c r="AB4" s="90" t="s">
        <v>159</v>
      </c>
      <c r="AC4" s="90" t="s">
        <v>160</v>
      </c>
      <c r="AD4" s="90" t="s">
        <v>161</v>
      </c>
      <c r="AE4" s="90" t="s">
        <v>162</v>
      </c>
    </row>
    <row r="5" spans="1:31" ht="15.75" x14ac:dyDescent="0.2">
      <c r="A5" s="90">
        <v>1</v>
      </c>
      <c r="B5" s="230">
        <v>2</v>
      </c>
      <c r="C5" s="90">
        <v>3</v>
      </c>
      <c r="D5" s="240"/>
      <c r="E5" s="90">
        <v>5</v>
      </c>
      <c r="F5" s="90">
        <v>6</v>
      </c>
      <c r="G5" s="92">
        <v>7</v>
      </c>
      <c r="H5" s="90">
        <v>8</v>
      </c>
      <c r="I5" s="90">
        <v>9</v>
      </c>
      <c r="J5" s="90">
        <v>10</v>
      </c>
      <c r="K5" s="90">
        <v>11</v>
      </c>
      <c r="L5" s="90">
        <v>12</v>
      </c>
      <c r="M5" s="90">
        <v>13</v>
      </c>
      <c r="N5" s="90">
        <v>14</v>
      </c>
      <c r="O5" s="90">
        <v>15</v>
      </c>
      <c r="P5" s="90">
        <v>16</v>
      </c>
      <c r="Q5" s="82">
        <v>17</v>
      </c>
      <c r="R5" s="90">
        <v>18</v>
      </c>
      <c r="S5" s="90">
        <v>19</v>
      </c>
      <c r="T5" s="90">
        <v>20</v>
      </c>
      <c r="U5" s="90">
        <v>21</v>
      </c>
      <c r="V5" s="90">
        <v>22</v>
      </c>
      <c r="W5" s="90">
        <v>23</v>
      </c>
      <c r="X5" s="82">
        <v>24</v>
      </c>
      <c r="Y5" s="90">
        <v>25</v>
      </c>
      <c r="Z5" s="90">
        <v>26</v>
      </c>
      <c r="AA5" s="90">
        <v>27</v>
      </c>
      <c r="AB5" s="90">
        <v>28</v>
      </c>
      <c r="AC5" s="90">
        <v>29</v>
      </c>
      <c r="AD5" s="90">
        <v>30</v>
      </c>
      <c r="AE5" s="90">
        <v>31</v>
      </c>
    </row>
    <row r="6" spans="1:31" ht="15.75" customHeight="1" x14ac:dyDescent="0.25">
      <c r="A6" s="129">
        <v>1</v>
      </c>
      <c r="B6" s="238">
        <v>1</v>
      </c>
      <c r="C6" s="131">
        <v>44217</v>
      </c>
      <c r="D6" s="241" t="s">
        <v>426</v>
      </c>
      <c r="E6" s="132" t="s">
        <v>425</v>
      </c>
      <c r="F6" s="135"/>
      <c r="G6" s="135" t="s">
        <v>425</v>
      </c>
      <c r="H6" s="132"/>
      <c r="I6" s="130"/>
      <c r="J6" s="135"/>
      <c r="K6" s="135"/>
      <c r="L6" s="132"/>
      <c r="M6" s="132"/>
      <c r="N6" s="130" t="s">
        <v>425</v>
      </c>
      <c r="O6" s="132"/>
      <c r="P6" s="130"/>
      <c r="Q6" s="135"/>
      <c r="R6" s="130"/>
      <c r="S6" s="130"/>
      <c r="T6" s="130"/>
      <c r="U6" s="130"/>
      <c r="V6" s="130"/>
      <c r="W6" s="135"/>
      <c r="X6" s="130"/>
      <c r="Y6" s="132"/>
      <c r="Z6" s="135"/>
      <c r="AA6" s="132" t="s">
        <v>425</v>
      </c>
      <c r="AB6" s="130"/>
      <c r="AC6" s="130"/>
      <c r="AD6" s="383" t="s">
        <v>490</v>
      </c>
      <c r="AE6" s="383" t="s">
        <v>488</v>
      </c>
    </row>
    <row r="7" spans="1:31" ht="15.75" customHeight="1" x14ac:dyDescent="0.25">
      <c r="A7" s="129">
        <v>2</v>
      </c>
      <c r="B7" s="238">
        <v>2</v>
      </c>
      <c r="C7" s="131">
        <v>44225</v>
      </c>
      <c r="D7" s="241" t="s">
        <v>427</v>
      </c>
      <c r="E7" s="132" t="s">
        <v>425</v>
      </c>
      <c r="F7" s="135"/>
      <c r="G7" s="135"/>
      <c r="H7" s="132"/>
      <c r="I7" s="130"/>
      <c r="J7" s="135"/>
      <c r="K7" s="135"/>
      <c r="L7" s="132"/>
      <c r="M7" s="132" t="s">
        <v>425</v>
      </c>
      <c r="N7" s="130"/>
      <c r="O7" s="132"/>
      <c r="P7" s="130"/>
      <c r="Q7" s="132"/>
      <c r="R7" s="130"/>
      <c r="S7" s="130"/>
      <c r="T7" s="130"/>
      <c r="U7" s="130"/>
      <c r="V7" s="130"/>
      <c r="W7" s="135"/>
      <c r="X7" s="130"/>
      <c r="Y7" s="132"/>
      <c r="Z7" s="135"/>
      <c r="AA7" s="132" t="s">
        <v>425</v>
      </c>
      <c r="AB7" s="130"/>
      <c r="AC7" s="130"/>
      <c r="AD7" s="383"/>
      <c r="AE7" s="383"/>
    </row>
    <row r="8" spans="1:31" ht="15.75" customHeight="1" x14ac:dyDescent="0.3">
      <c r="A8" s="130">
        <v>3</v>
      </c>
      <c r="B8" s="132">
        <v>3</v>
      </c>
      <c r="C8" s="133">
        <v>44229</v>
      </c>
      <c r="D8" s="241" t="s">
        <v>428</v>
      </c>
      <c r="E8" s="132" t="s">
        <v>425</v>
      </c>
      <c r="F8" s="135"/>
      <c r="G8" s="135"/>
      <c r="H8" s="132"/>
      <c r="I8" s="135"/>
      <c r="J8" s="135"/>
      <c r="K8" s="135"/>
      <c r="L8" s="134"/>
      <c r="M8" s="134" t="s">
        <v>425</v>
      </c>
      <c r="N8" s="95"/>
      <c r="O8" s="134"/>
      <c r="P8" s="95"/>
      <c r="Q8" s="134"/>
      <c r="R8" s="95"/>
      <c r="S8" s="95"/>
      <c r="T8" s="95"/>
      <c r="U8" s="95"/>
      <c r="V8" s="95"/>
      <c r="W8" s="135"/>
      <c r="X8" s="95"/>
      <c r="Y8" s="134"/>
      <c r="Z8" s="135"/>
      <c r="AA8" s="132" t="s">
        <v>425</v>
      </c>
      <c r="AB8" s="95"/>
      <c r="AC8" s="95"/>
      <c r="AD8" s="383"/>
      <c r="AE8" s="383"/>
    </row>
    <row r="9" spans="1:31" ht="15.75" customHeight="1" x14ac:dyDescent="0.3">
      <c r="A9" s="130">
        <v>4</v>
      </c>
      <c r="B9" s="132">
        <v>4</v>
      </c>
      <c r="C9" s="133">
        <v>44230</v>
      </c>
      <c r="D9" s="241" t="s">
        <v>429</v>
      </c>
      <c r="E9" s="132" t="s">
        <v>425</v>
      </c>
      <c r="F9" s="135"/>
      <c r="G9" s="135"/>
      <c r="H9" s="132"/>
      <c r="I9" s="95"/>
      <c r="J9" s="135"/>
      <c r="K9" s="135"/>
      <c r="L9" s="134"/>
      <c r="M9" s="134"/>
      <c r="N9" s="95"/>
      <c r="O9" s="134"/>
      <c r="P9" s="95"/>
      <c r="Q9" s="134"/>
      <c r="R9" s="95"/>
      <c r="S9" s="95"/>
      <c r="T9" s="95"/>
      <c r="U9" s="95"/>
      <c r="V9" s="95"/>
      <c r="W9" s="135"/>
      <c r="X9" s="95"/>
      <c r="Y9" s="134"/>
      <c r="Z9" s="135"/>
      <c r="AA9" s="132" t="s">
        <v>425</v>
      </c>
      <c r="AB9" s="95"/>
      <c r="AC9" s="95"/>
      <c r="AD9" s="383"/>
      <c r="AE9" s="383"/>
    </row>
    <row r="10" spans="1:31" ht="15.75" customHeight="1" x14ac:dyDescent="0.3">
      <c r="A10" s="130">
        <v>5</v>
      </c>
      <c r="B10" s="132">
        <v>5</v>
      </c>
      <c r="C10" s="133">
        <v>44232</v>
      </c>
      <c r="D10" s="241" t="s">
        <v>430</v>
      </c>
      <c r="E10" s="132" t="s">
        <v>425</v>
      </c>
      <c r="F10" s="135"/>
      <c r="G10" s="135"/>
      <c r="H10" s="132" t="s">
        <v>425</v>
      </c>
      <c r="I10" s="95"/>
      <c r="J10" s="135"/>
      <c r="K10" s="135"/>
      <c r="L10" s="134"/>
      <c r="M10" s="134"/>
      <c r="N10" s="95"/>
      <c r="O10" s="134" t="s">
        <v>425</v>
      </c>
      <c r="P10" s="95"/>
      <c r="Q10" s="134"/>
      <c r="R10" s="95"/>
      <c r="S10" s="95"/>
      <c r="T10" s="95"/>
      <c r="U10" s="95"/>
      <c r="V10" s="95"/>
      <c r="W10" s="135"/>
      <c r="X10" s="95"/>
      <c r="Y10" s="134"/>
      <c r="Z10" s="135"/>
      <c r="AA10" s="132" t="s">
        <v>425</v>
      </c>
      <c r="AB10" s="95"/>
      <c r="AC10" s="95"/>
      <c r="AD10" s="383"/>
      <c r="AE10" s="383"/>
    </row>
    <row r="11" spans="1:31" ht="15.75" customHeight="1" x14ac:dyDescent="0.3">
      <c r="A11" s="130">
        <v>6</v>
      </c>
      <c r="B11" s="132">
        <v>6</v>
      </c>
      <c r="C11" s="133">
        <v>44237</v>
      </c>
      <c r="D11" s="241" t="s">
        <v>431</v>
      </c>
      <c r="E11" s="132" t="s">
        <v>425</v>
      </c>
      <c r="F11" s="135"/>
      <c r="G11" s="135"/>
      <c r="H11" s="132"/>
      <c r="I11" s="95"/>
      <c r="J11" s="135"/>
      <c r="K11" s="135"/>
      <c r="L11" s="134"/>
      <c r="M11" s="134"/>
      <c r="N11" s="95"/>
      <c r="O11" s="134" t="s">
        <v>425</v>
      </c>
      <c r="P11" s="95"/>
      <c r="Q11" s="134"/>
      <c r="R11" s="95"/>
      <c r="S11" s="95"/>
      <c r="T11" s="95"/>
      <c r="U11" s="95"/>
      <c r="V11" s="95"/>
      <c r="W11" s="135"/>
      <c r="X11" s="95"/>
      <c r="Y11" s="134"/>
      <c r="Z11" s="135"/>
      <c r="AA11" s="132" t="s">
        <v>425</v>
      </c>
      <c r="AB11" s="95"/>
      <c r="AC11" s="95"/>
      <c r="AD11" s="383"/>
      <c r="AE11" s="383"/>
    </row>
    <row r="12" spans="1:31" ht="15.75" customHeight="1" x14ac:dyDescent="0.3">
      <c r="A12" s="130">
        <v>7</v>
      </c>
      <c r="B12" s="132">
        <v>7</v>
      </c>
      <c r="C12" s="133">
        <v>44237</v>
      </c>
      <c r="D12" s="241" t="s">
        <v>432</v>
      </c>
      <c r="E12" s="132" t="s">
        <v>425</v>
      </c>
      <c r="F12" s="135"/>
      <c r="G12" s="135"/>
      <c r="H12" s="132"/>
      <c r="I12" s="95"/>
      <c r="J12" s="135"/>
      <c r="K12" s="135"/>
      <c r="L12" s="134"/>
      <c r="M12" s="134"/>
      <c r="N12" s="95"/>
      <c r="O12" s="134" t="s">
        <v>425</v>
      </c>
      <c r="P12" s="95"/>
      <c r="Q12" s="134"/>
      <c r="R12" s="95"/>
      <c r="S12" s="95"/>
      <c r="T12" s="95"/>
      <c r="U12" s="95"/>
      <c r="V12" s="95"/>
      <c r="W12" s="135"/>
      <c r="X12" s="95"/>
      <c r="Y12" s="134"/>
      <c r="Z12" s="135"/>
      <c r="AA12" s="132" t="s">
        <v>425</v>
      </c>
      <c r="AB12" s="95"/>
      <c r="AC12" s="95"/>
      <c r="AD12" s="383"/>
      <c r="AE12" s="383"/>
    </row>
    <row r="13" spans="1:31" ht="15.75" customHeight="1" x14ac:dyDescent="0.3">
      <c r="A13" s="130">
        <v>8</v>
      </c>
      <c r="B13" s="132">
        <v>8</v>
      </c>
      <c r="C13" s="133">
        <v>44242</v>
      </c>
      <c r="D13" s="241" t="s">
        <v>433</v>
      </c>
      <c r="E13" s="132" t="s">
        <v>425</v>
      </c>
      <c r="F13" s="135"/>
      <c r="G13" s="135"/>
      <c r="H13" s="132"/>
      <c r="I13" s="95"/>
      <c r="J13" s="135"/>
      <c r="K13" s="135"/>
      <c r="L13" s="134"/>
      <c r="M13" s="134"/>
      <c r="N13" s="95"/>
      <c r="O13" s="134" t="s">
        <v>425</v>
      </c>
      <c r="P13" s="95"/>
      <c r="Q13" s="134"/>
      <c r="R13" s="95"/>
      <c r="S13" s="95"/>
      <c r="T13" s="95"/>
      <c r="U13" s="95"/>
      <c r="V13" s="95"/>
      <c r="W13" s="135"/>
      <c r="X13" s="95"/>
      <c r="Y13" s="134"/>
      <c r="Z13" s="135"/>
      <c r="AA13" s="132" t="s">
        <v>425</v>
      </c>
      <c r="AB13" s="95"/>
      <c r="AC13" s="95"/>
      <c r="AD13" s="383"/>
      <c r="AE13" s="383"/>
    </row>
    <row r="14" spans="1:31" ht="15.75" customHeight="1" x14ac:dyDescent="0.3">
      <c r="A14" s="130">
        <v>9</v>
      </c>
      <c r="B14" s="132">
        <v>9</v>
      </c>
      <c r="C14" s="133">
        <v>44251</v>
      </c>
      <c r="D14" s="241" t="s">
        <v>434</v>
      </c>
      <c r="E14" s="132" t="s">
        <v>425</v>
      </c>
      <c r="F14" s="135"/>
      <c r="G14" s="135"/>
      <c r="H14" s="132"/>
      <c r="I14" s="95"/>
      <c r="J14" s="135"/>
      <c r="K14" s="135"/>
      <c r="L14" s="134"/>
      <c r="M14" s="134"/>
      <c r="N14" s="95"/>
      <c r="O14" s="134" t="s">
        <v>425</v>
      </c>
      <c r="P14" s="95"/>
      <c r="Q14" s="134"/>
      <c r="R14" s="95"/>
      <c r="S14" s="95"/>
      <c r="T14" s="95"/>
      <c r="U14" s="95"/>
      <c r="V14" s="95"/>
      <c r="W14" s="135"/>
      <c r="X14" s="95"/>
      <c r="Y14" s="134"/>
      <c r="Z14" s="135"/>
      <c r="AA14" s="132" t="s">
        <v>425</v>
      </c>
      <c r="AB14" s="95"/>
      <c r="AC14" s="95"/>
      <c r="AD14" s="383"/>
      <c r="AE14" s="383"/>
    </row>
    <row r="15" spans="1:31" ht="15.75" customHeight="1" x14ac:dyDescent="0.3">
      <c r="A15" s="130">
        <v>10</v>
      </c>
      <c r="B15" s="132">
        <v>10</v>
      </c>
      <c r="C15" s="133">
        <v>44257</v>
      </c>
      <c r="D15" s="241" t="s">
        <v>435</v>
      </c>
      <c r="E15" s="132" t="s">
        <v>425</v>
      </c>
      <c r="F15" s="135"/>
      <c r="G15" s="135"/>
      <c r="H15" s="132"/>
      <c r="I15" s="95"/>
      <c r="J15" s="135"/>
      <c r="K15" s="135"/>
      <c r="L15" s="134"/>
      <c r="M15" s="134"/>
      <c r="N15" s="95" t="s">
        <v>425</v>
      </c>
      <c r="O15" s="134" t="s">
        <v>425</v>
      </c>
      <c r="P15" s="95"/>
      <c r="Q15" s="134"/>
      <c r="R15" s="95"/>
      <c r="S15" s="95"/>
      <c r="T15" s="95"/>
      <c r="U15" s="95"/>
      <c r="V15" s="95"/>
      <c r="W15" s="135"/>
      <c r="X15" s="95"/>
      <c r="Y15" s="134"/>
      <c r="Z15" s="135"/>
      <c r="AA15" s="132" t="s">
        <v>425</v>
      </c>
      <c r="AB15" s="95"/>
      <c r="AC15" s="95"/>
      <c r="AD15" s="383"/>
      <c r="AE15" s="383"/>
    </row>
    <row r="16" spans="1:31" ht="15.75" customHeight="1" x14ac:dyDescent="0.3">
      <c r="A16" s="130">
        <v>11</v>
      </c>
      <c r="B16" s="132">
        <v>11</v>
      </c>
      <c r="C16" s="133">
        <v>44257</v>
      </c>
      <c r="D16" s="241" t="s">
        <v>436</v>
      </c>
      <c r="E16" s="132" t="s">
        <v>425</v>
      </c>
      <c r="F16" s="135"/>
      <c r="G16" s="135"/>
      <c r="H16" s="132"/>
      <c r="I16" s="95"/>
      <c r="J16" s="135"/>
      <c r="K16" s="135"/>
      <c r="L16" s="134" t="s">
        <v>425</v>
      </c>
      <c r="M16" s="134"/>
      <c r="N16" s="95"/>
      <c r="O16" s="134"/>
      <c r="P16" s="95"/>
      <c r="Q16" s="134"/>
      <c r="R16" s="95"/>
      <c r="S16" s="95"/>
      <c r="T16" s="95"/>
      <c r="U16" s="95"/>
      <c r="V16" s="95"/>
      <c r="W16" s="135"/>
      <c r="X16" s="95"/>
      <c r="Y16" s="134"/>
      <c r="Z16" s="135"/>
      <c r="AA16" s="132" t="s">
        <v>425</v>
      </c>
      <c r="AB16" s="95"/>
      <c r="AC16" s="95"/>
      <c r="AD16" s="383"/>
      <c r="AE16" s="383"/>
    </row>
    <row r="17" spans="1:31" ht="15.75" customHeight="1" x14ac:dyDescent="0.3">
      <c r="A17" s="130">
        <v>12</v>
      </c>
      <c r="B17" s="132">
        <v>12</v>
      </c>
      <c r="C17" s="133">
        <v>44270</v>
      </c>
      <c r="D17" s="241" t="s">
        <v>437</v>
      </c>
      <c r="E17" s="132" t="s">
        <v>425</v>
      </c>
      <c r="F17" s="135"/>
      <c r="G17" s="135"/>
      <c r="H17" s="132"/>
      <c r="I17" s="95"/>
      <c r="J17" s="135"/>
      <c r="K17" s="135"/>
      <c r="L17" s="134"/>
      <c r="M17" s="134"/>
      <c r="N17" s="95"/>
      <c r="O17" s="134" t="s">
        <v>425</v>
      </c>
      <c r="P17" s="95"/>
      <c r="Q17" s="134"/>
      <c r="R17" s="95"/>
      <c r="S17" s="95"/>
      <c r="T17" s="95"/>
      <c r="U17" s="95"/>
      <c r="V17" s="95"/>
      <c r="W17" s="135"/>
      <c r="X17" s="95"/>
      <c r="Y17" s="134"/>
      <c r="Z17" s="135"/>
      <c r="AA17" s="132" t="s">
        <v>425</v>
      </c>
      <c r="AB17" s="95"/>
      <c r="AC17" s="95"/>
      <c r="AD17" s="383"/>
      <c r="AE17" s="383"/>
    </row>
    <row r="18" spans="1:31" ht="15.75" customHeight="1" x14ac:dyDescent="0.3">
      <c r="A18" s="130">
        <v>13</v>
      </c>
      <c r="B18" s="132">
        <v>13</v>
      </c>
      <c r="C18" s="133">
        <v>44270</v>
      </c>
      <c r="D18" s="241" t="s">
        <v>431</v>
      </c>
      <c r="E18" s="132" t="s">
        <v>425</v>
      </c>
      <c r="F18" s="135"/>
      <c r="G18" s="135"/>
      <c r="H18" s="132"/>
      <c r="I18" s="95"/>
      <c r="J18" s="135"/>
      <c r="K18" s="135"/>
      <c r="L18" s="134"/>
      <c r="M18" s="134" t="s">
        <v>425</v>
      </c>
      <c r="N18" s="95"/>
      <c r="O18" s="134"/>
      <c r="P18" s="95"/>
      <c r="Q18" s="134"/>
      <c r="R18" s="95"/>
      <c r="S18" s="95"/>
      <c r="T18" s="95"/>
      <c r="U18" s="95"/>
      <c r="V18" s="95"/>
      <c r="W18" s="135"/>
      <c r="X18" s="95"/>
      <c r="Y18" s="134"/>
      <c r="Z18" s="135"/>
      <c r="AA18" s="132" t="s">
        <v>425</v>
      </c>
      <c r="AB18" s="95"/>
      <c r="AC18" s="95"/>
      <c r="AD18" s="383"/>
      <c r="AE18" s="383"/>
    </row>
    <row r="19" spans="1:31" ht="15.75" customHeight="1" x14ac:dyDescent="0.3">
      <c r="A19" s="130">
        <v>14</v>
      </c>
      <c r="B19" s="132">
        <v>14</v>
      </c>
      <c r="C19" s="133">
        <v>44270</v>
      </c>
      <c r="D19" s="241" t="s">
        <v>438</v>
      </c>
      <c r="E19" s="132" t="s">
        <v>425</v>
      </c>
      <c r="F19" s="135"/>
      <c r="G19" s="135"/>
      <c r="H19" s="132" t="s">
        <v>425</v>
      </c>
      <c r="I19" s="95"/>
      <c r="J19" s="135"/>
      <c r="K19" s="135"/>
      <c r="L19" s="134" t="s">
        <v>425</v>
      </c>
      <c r="M19" s="134"/>
      <c r="N19" s="95" t="s">
        <v>425</v>
      </c>
      <c r="O19" s="134"/>
      <c r="P19" s="95"/>
      <c r="Q19" s="135"/>
      <c r="R19" s="95"/>
      <c r="S19" s="95"/>
      <c r="T19" s="95"/>
      <c r="U19" s="95"/>
      <c r="V19" s="95"/>
      <c r="W19" s="135"/>
      <c r="X19" s="95"/>
      <c r="Y19" s="134"/>
      <c r="Z19" s="135"/>
      <c r="AA19" s="132" t="s">
        <v>425</v>
      </c>
      <c r="AB19" s="95"/>
      <c r="AC19" s="95"/>
      <c r="AD19" s="383"/>
      <c r="AE19" s="383"/>
    </row>
    <row r="20" spans="1:31" ht="15.75" customHeight="1" x14ac:dyDescent="0.3">
      <c r="A20" s="130">
        <v>15</v>
      </c>
      <c r="B20" s="132">
        <v>15</v>
      </c>
      <c r="C20" s="133">
        <v>44271</v>
      </c>
      <c r="D20" s="241" t="s">
        <v>439</v>
      </c>
      <c r="E20" s="132" t="s">
        <v>425</v>
      </c>
      <c r="F20" s="135"/>
      <c r="G20" s="135"/>
      <c r="H20" s="132"/>
      <c r="I20" s="95"/>
      <c r="J20" s="135"/>
      <c r="K20" s="135"/>
      <c r="L20" s="134"/>
      <c r="M20" s="134"/>
      <c r="N20" s="95" t="s">
        <v>425</v>
      </c>
      <c r="O20" s="134"/>
      <c r="P20" s="95"/>
      <c r="Q20" s="134"/>
      <c r="R20" s="95"/>
      <c r="S20" s="95"/>
      <c r="T20" s="95"/>
      <c r="U20" s="95"/>
      <c r="V20" s="95"/>
      <c r="W20" s="135"/>
      <c r="X20" s="95"/>
      <c r="Y20" s="134"/>
      <c r="Z20" s="135"/>
      <c r="AA20" s="132" t="s">
        <v>425</v>
      </c>
      <c r="AB20" s="95"/>
      <c r="AC20" s="95"/>
      <c r="AD20" s="383"/>
      <c r="AE20" s="383"/>
    </row>
    <row r="21" spans="1:31" ht="15.75" customHeight="1" x14ac:dyDescent="0.3">
      <c r="A21" s="130">
        <v>16</v>
      </c>
      <c r="B21" s="132">
        <v>16</v>
      </c>
      <c r="C21" s="133">
        <v>44274</v>
      </c>
      <c r="D21" s="241" t="s">
        <v>440</v>
      </c>
      <c r="E21" s="132" t="s">
        <v>425</v>
      </c>
      <c r="F21" s="135"/>
      <c r="G21" s="135"/>
      <c r="H21" s="132"/>
      <c r="I21" s="95"/>
      <c r="J21" s="135"/>
      <c r="K21" s="135"/>
      <c r="L21" s="134"/>
      <c r="M21" s="134"/>
      <c r="N21" s="95" t="s">
        <v>425</v>
      </c>
      <c r="O21" s="134"/>
      <c r="P21" s="95"/>
      <c r="Q21" s="134"/>
      <c r="R21" s="95"/>
      <c r="S21" s="95"/>
      <c r="T21" s="95"/>
      <c r="U21" s="95"/>
      <c r="V21" s="95"/>
      <c r="W21" s="135"/>
      <c r="X21" s="95"/>
      <c r="Y21" s="134"/>
      <c r="Z21" s="135"/>
      <c r="AA21" s="132" t="s">
        <v>425</v>
      </c>
      <c r="AB21" s="95"/>
      <c r="AC21" s="95"/>
      <c r="AD21" s="383"/>
      <c r="AE21" s="383"/>
    </row>
    <row r="22" spans="1:31" ht="15.75" customHeight="1" x14ac:dyDescent="0.3">
      <c r="A22" s="130">
        <v>17</v>
      </c>
      <c r="B22" s="132">
        <v>17</v>
      </c>
      <c r="C22" s="133">
        <v>44277</v>
      </c>
      <c r="D22" s="241" t="s">
        <v>432</v>
      </c>
      <c r="E22" s="132" t="s">
        <v>425</v>
      </c>
      <c r="F22" s="135"/>
      <c r="G22" s="135"/>
      <c r="H22" s="132"/>
      <c r="I22" s="95"/>
      <c r="J22" s="135"/>
      <c r="K22" s="135"/>
      <c r="L22" s="134"/>
      <c r="M22" s="134"/>
      <c r="N22" s="95" t="s">
        <v>425</v>
      </c>
      <c r="O22" s="134"/>
      <c r="P22" s="95"/>
      <c r="Q22" s="134"/>
      <c r="R22" s="95"/>
      <c r="S22" s="95"/>
      <c r="T22" s="95"/>
      <c r="U22" s="95"/>
      <c r="V22" s="95"/>
      <c r="W22" s="135"/>
      <c r="X22" s="95"/>
      <c r="Y22" s="134"/>
      <c r="Z22" s="135"/>
      <c r="AA22" s="132" t="s">
        <v>425</v>
      </c>
      <c r="AB22" s="95"/>
      <c r="AC22" s="95"/>
      <c r="AD22" s="383"/>
      <c r="AE22" s="383"/>
    </row>
    <row r="23" spans="1:31" ht="15.75" customHeight="1" x14ac:dyDescent="0.3">
      <c r="A23" s="130">
        <v>18</v>
      </c>
      <c r="B23" s="132">
        <v>18</v>
      </c>
      <c r="C23" s="133">
        <v>44279</v>
      </c>
      <c r="D23" s="241" t="s">
        <v>441</v>
      </c>
      <c r="E23" s="132" t="s">
        <v>425</v>
      </c>
      <c r="F23" s="135"/>
      <c r="G23" s="135" t="s">
        <v>425</v>
      </c>
      <c r="H23" s="132"/>
      <c r="I23" s="95"/>
      <c r="J23" s="135"/>
      <c r="K23" s="135"/>
      <c r="L23" s="134"/>
      <c r="M23" s="134"/>
      <c r="N23" s="95" t="s">
        <v>425</v>
      </c>
      <c r="O23" s="134"/>
      <c r="P23" s="95"/>
      <c r="Q23" s="134"/>
      <c r="R23" s="95"/>
      <c r="S23" s="95"/>
      <c r="T23" s="95"/>
      <c r="U23" s="95"/>
      <c r="V23" s="95"/>
      <c r="W23" s="135"/>
      <c r="X23" s="95"/>
      <c r="Y23" s="134"/>
      <c r="Z23" s="135"/>
      <c r="AA23" s="132" t="s">
        <v>425</v>
      </c>
      <c r="AB23" s="95"/>
      <c r="AC23" s="95"/>
      <c r="AD23" s="383"/>
      <c r="AE23" s="383"/>
    </row>
    <row r="24" spans="1:31" ht="15.75" customHeight="1" x14ac:dyDescent="0.3">
      <c r="A24" s="130">
        <v>19</v>
      </c>
      <c r="B24" s="132">
        <v>19</v>
      </c>
      <c r="C24" s="133">
        <v>44279</v>
      </c>
      <c r="D24" s="241" t="s">
        <v>442</v>
      </c>
      <c r="E24" s="132" t="s">
        <v>425</v>
      </c>
      <c r="F24" s="135"/>
      <c r="G24" s="135"/>
      <c r="H24" s="132"/>
      <c r="I24" s="95"/>
      <c r="J24" s="135"/>
      <c r="K24" s="135"/>
      <c r="L24" s="134"/>
      <c r="M24" s="134"/>
      <c r="N24" s="95" t="s">
        <v>425</v>
      </c>
      <c r="O24" s="134"/>
      <c r="P24" s="95"/>
      <c r="Q24" s="134"/>
      <c r="R24" s="95"/>
      <c r="S24" s="95"/>
      <c r="T24" s="95"/>
      <c r="U24" s="95"/>
      <c r="V24" s="95"/>
      <c r="W24" s="135"/>
      <c r="X24" s="95"/>
      <c r="Y24" s="134"/>
      <c r="Z24" s="135"/>
      <c r="AA24" s="132" t="s">
        <v>425</v>
      </c>
      <c r="AB24" s="95"/>
      <c r="AC24" s="95"/>
      <c r="AD24" s="383"/>
      <c r="AE24" s="383"/>
    </row>
    <row r="25" spans="1:31" ht="15.75" customHeight="1" x14ac:dyDescent="0.3">
      <c r="A25" s="130">
        <v>20</v>
      </c>
      <c r="B25" s="132">
        <v>20</v>
      </c>
      <c r="C25" s="133">
        <v>44284</v>
      </c>
      <c r="D25" s="241" t="s">
        <v>443</v>
      </c>
      <c r="E25" s="132" t="s">
        <v>425</v>
      </c>
      <c r="F25" s="135"/>
      <c r="G25" s="135"/>
      <c r="H25" s="132"/>
      <c r="I25" s="95"/>
      <c r="J25" s="135"/>
      <c r="K25" s="135"/>
      <c r="L25" s="134"/>
      <c r="M25" s="134" t="s">
        <v>425</v>
      </c>
      <c r="N25" s="95" t="s">
        <v>425</v>
      </c>
      <c r="O25" s="134"/>
      <c r="P25" s="95"/>
      <c r="Q25" s="134"/>
      <c r="R25" s="95"/>
      <c r="S25" s="95"/>
      <c r="T25" s="95"/>
      <c r="U25" s="95"/>
      <c r="V25" s="95"/>
      <c r="W25" s="135"/>
      <c r="X25" s="95"/>
      <c r="Y25" s="134"/>
      <c r="Z25" s="135"/>
      <c r="AA25" s="132" t="s">
        <v>425</v>
      </c>
      <c r="AB25" s="95"/>
      <c r="AC25" s="95"/>
      <c r="AD25" s="383"/>
      <c r="AE25" s="383"/>
    </row>
    <row r="26" spans="1:31" ht="15.75" customHeight="1" x14ac:dyDescent="0.3">
      <c r="A26" s="130">
        <v>21</v>
      </c>
      <c r="B26" s="132">
        <v>21</v>
      </c>
      <c r="C26" s="133">
        <v>44285</v>
      </c>
      <c r="D26" s="241" t="s">
        <v>444</v>
      </c>
      <c r="E26" s="132" t="s">
        <v>425</v>
      </c>
      <c r="F26" s="135"/>
      <c r="G26" s="135"/>
      <c r="H26" s="132"/>
      <c r="I26" s="95"/>
      <c r="J26" s="135"/>
      <c r="K26" s="135"/>
      <c r="L26" s="134"/>
      <c r="M26" s="134" t="s">
        <v>425</v>
      </c>
      <c r="N26" s="95"/>
      <c r="O26" s="134"/>
      <c r="P26" s="95"/>
      <c r="Q26" s="134"/>
      <c r="R26" s="95"/>
      <c r="S26" s="95"/>
      <c r="T26" s="95"/>
      <c r="U26" s="95"/>
      <c r="V26" s="95"/>
      <c r="W26" s="135"/>
      <c r="X26" s="95"/>
      <c r="Y26" s="134"/>
      <c r="Z26" s="135"/>
      <c r="AA26" s="132" t="s">
        <v>425</v>
      </c>
      <c r="AB26" s="95"/>
      <c r="AC26" s="95"/>
      <c r="AD26" s="383"/>
      <c r="AE26" s="383"/>
    </row>
    <row r="27" spans="1:31" ht="15.75" customHeight="1" x14ac:dyDescent="0.3">
      <c r="A27" s="130">
        <v>22</v>
      </c>
      <c r="B27" s="132">
        <v>22</v>
      </c>
      <c r="C27" s="133">
        <v>44287</v>
      </c>
      <c r="D27" s="241" t="s">
        <v>445</v>
      </c>
      <c r="E27" s="132" t="s">
        <v>425</v>
      </c>
      <c r="F27" s="135"/>
      <c r="G27" s="135"/>
      <c r="H27" s="132"/>
      <c r="I27" s="95"/>
      <c r="J27" s="154"/>
      <c r="K27" s="135"/>
      <c r="L27" s="134"/>
      <c r="M27" s="134"/>
      <c r="N27" s="95" t="s">
        <v>425</v>
      </c>
      <c r="O27" s="134"/>
      <c r="P27" s="95"/>
      <c r="Q27" s="134"/>
      <c r="R27" s="95"/>
      <c r="S27" s="95"/>
      <c r="T27" s="95"/>
      <c r="U27" s="95"/>
      <c r="V27" s="95"/>
      <c r="W27" s="135"/>
      <c r="X27" s="95"/>
      <c r="Y27" s="134"/>
      <c r="Z27" s="135"/>
      <c r="AA27" s="132" t="s">
        <v>425</v>
      </c>
      <c r="AB27" s="95"/>
      <c r="AC27" s="95"/>
      <c r="AD27" s="383"/>
      <c r="AE27" s="383"/>
    </row>
    <row r="28" spans="1:31" ht="15.75" customHeight="1" x14ac:dyDescent="0.3">
      <c r="A28" s="130">
        <v>23</v>
      </c>
      <c r="B28" s="132">
        <v>23</v>
      </c>
      <c r="C28" s="133">
        <v>44287</v>
      </c>
      <c r="D28" s="241" t="s">
        <v>446</v>
      </c>
      <c r="E28" s="132" t="s">
        <v>425</v>
      </c>
      <c r="F28" s="135"/>
      <c r="G28" s="135"/>
      <c r="H28" s="132"/>
      <c r="I28" s="95"/>
      <c r="J28" s="135"/>
      <c r="K28" s="135"/>
      <c r="L28" s="134"/>
      <c r="M28" s="134"/>
      <c r="N28" s="95"/>
      <c r="O28" s="134" t="s">
        <v>425</v>
      </c>
      <c r="P28" s="95"/>
      <c r="Q28" s="134"/>
      <c r="R28" s="95"/>
      <c r="S28" s="95"/>
      <c r="T28" s="95"/>
      <c r="U28" s="95"/>
      <c r="V28" s="95"/>
      <c r="W28" s="135"/>
      <c r="X28" s="95"/>
      <c r="Y28" s="134"/>
      <c r="Z28" s="135"/>
      <c r="AA28" s="132" t="s">
        <v>425</v>
      </c>
      <c r="AB28" s="95"/>
      <c r="AC28" s="95"/>
      <c r="AD28" s="383"/>
      <c r="AE28" s="383"/>
    </row>
    <row r="29" spans="1:31" ht="15.75" customHeight="1" x14ac:dyDescent="0.3">
      <c r="A29" s="130">
        <v>24</v>
      </c>
      <c r="B29" s="132">
        <v>24</v>
      </c>
      <c r="C29" s="133">
        <v>44287</v>
      </c>
      <c r="D29" s="241" t="s">
        <v>447</v>
      </c>
      <c r="E29" s="132" t="s">
        <v>425</v>
      </c>
      <c r="F29" s="135"/>
      <c r="G29" s="135"/>
      <c r="H29" s="132" t="s">
        <v>425</v>
      </c>
      <c r="I29" s="95"/>
      <c r="J29" s="135"/>
      <c r="K29" s="135" t="s">
        <v>425</v>
      </c>
      <c r="L29" s="134"/>
      <c r="M29" s="134"/>
      <c r="N29" s="95"/>
      <c r="O29" s="134"/>
      <c r="P29" s="95"/>
      <c r="Q29" s="134"/>
      <c r="R29" s="95"/>
      <c r="S29" s="95"/>
      <c r="T29" s="95"/>
      <c r="U29" s="95"/>
      <c r="V29" s="95"/>
      <c r="W29" s="135"/>
      <c r="X29" s="95"/>
      <c r="Y29" s="134"/>
      <c r="Z29" s="135"/>
      <c r="AA29" s="132" t="s">
        <v>425</v>
      </c>
      <c r="AB29" s="95"/>
      <c r="AC29" s="95"/>
      <c r="AD29" s="383"/>
      <c r="AE29" s="383"/>
    </row>
    <row r="30" spans="1:31" ht="15.75" customHeight="1" x14ac:dyDescent="0.3">
      <c r="A30" s="130">
        <v>25</v>
      </c>
      <c r="B30" s="132">
        <v>25</v>
      </c>
      <c r="C30" s="133">
        <v>44288</v>
      </c>
      <c r="D30" s="241" t="s">
        <v>448</v>
      </c>
      <c r="E30" s="132" t="s">
        <v>425</v>
      </c>
      <c r="F30" s="135"/>
      <c r="G30" s="135"/>
      <c r="H30" s="132"/>
      <c r="I30" s="95"/>
      <c r="J30" s="135"/>
      <c r="K30" s="135" t="s">
        <v>425</v>
      </c>
      <c r="L30" s="134"/>
      <c r="M30" s="134"/>
      <c r="N30" s="95"/>
      <c r="O30" s="134"/>
      <c r="P30" s="95"/>
      <c r="Q30" s="134"/>
      <c r="R30" s="95"/>
      <c r="S30" s="95"/>
      <c r="T30" s="95"/>
      <c r="U30" s="95"/>
      <c r="V30" s="95"/>
      <c r="W30" s="135"/>
      <c r="X30" s="95"/>
      <c r="Y30" s="134"/>
      <c r="Z30" s="135"/>
      <c r="AA30" s="132" t="s">
        <v>425</v>
      </c>
      <c r="AB30" s="95"/>
      <c r="AC30" s="95"/>
      <c r="AD30" s="383"/>
      <c r="AE30" s="383"/>
    </row>
    <row r="31" spans="1:31" ht="15.75" customHeight="1" x14ac:dyDescent="0.3">
      <c r="A31" s="130">
        <v>26</v>
      </c>
      <c r="B31" s="132">
        <v>26</v>
      </c>
      <c r="C31" s="133">
        <v>44291</v>
      </c>
      <c r="D31" s="241" t="s">
        <v>449</v>
      </c>
      <c r="E31" s="132" t="s">
        <v>425</v>
      </c>
      <c r="F31" s="135"/>
      <c r="G31" s="135"/>
      <c r="H31" s="132"/>
      <c r="I31" s="95"/>
      <c r="J31" s="135"/>
      <c r="K31" s="135"/>
      <c r="L31" s="134"/>
      <c r="M31" s="134" t="s">
        <v>425</v>
      </c>
      <c r="N31" s="95"/>
      <c r="O31" s="134"/>
      <c r="P31" s="95"/>
      <c r="Q31" s="134"/>
      <c r="R31" s="95"/>
      <c r="S31" s="95"/>
      <c r="T31" s="95"/>
      <c r="U31" s="95"/>
      <c r="V31" s="95"/>
      <c r="W31" s="135"/>
      <c r="X31" s="95"/>
      <c r="Y31" s="134"/>
      <c r="Z31" s="135"/>
      <c r="AA31" s="132" t="s">
        <v>425</v>
      </c>
      <c r="AB31" s="95"/>
      <c r="AC31" s="95"/>
      <c r="AD31" s="383"/>
      <c r="AE31" s="383"/>
    </row>
    <row r="32" spans="1:31" ht="15.75" customHeight="1" x14ac:dyDescent="0.3">
      <c r="A32" s="130">
        <v>27</v>
      </c>
      <c r="B32" s="132">
        <v>27</v>
      </c>
      <c r="C32" s="133">
        <v>44292</v>
      </c>
      <c r="D32" s="241" t="s">
        <v>432</v>
      </c>
      <c r="E32" s="132" t="s">
        <v>425</v>
      </c>
      <c r="F32" s="135"/>
      <c r="G32" s="135"/>
      <c r="H32" s="132"/>
      <c r="I32" s="95"/>
      <c r="J32" s="135"/>
      <c r="K32" s="135"/>
      <c r="L32" s="134"/>
      <c r="M32" s="134"/>
      <c r="N32" s="95"/>
      <c r="O32" s="134"/>
      <c r="P32" s="95"/>
      <c r="Q32" s="134"/>
      <c r="R32" s="95"/>
      <c r="S32" s="95"/>
      <c r="T32" s="95"/>
      <c r="U32" s="95"/>
      <c r="V32" s="95"/>
      <c r="W32" s="135"/>
      <c r="X32" s="95"/>
      <c r="Y32" s="134"/>
      <c r="Z32" s="135"/>
      <c r="AA32" s="132" t="s">
        <v>425</v>
      </c>
      <c r="AB32" s="95"/>
      <c r="AC32" s="95"/>
      <c r="AD32" s="383"/>
      <c r="AE32" s="383"/>
    </row>
    <row r="33" spans="1:31" ht="15.75" customHeight="1" x14ac:dyDescent="0.3">
      <c r="A33" s="130">
        <v>28</v>
      </c>
      <c r="B33" s="132">
        <v>28</v>
      </c>
      <c r="C33" s="133">
        <v>44294</v>
      </c>
      <c r="D33" s="241" t="s">
        <v>442</v>
      </c>
      <c r="E33" s="132" t="s">
        <v>425</v>
      </c>
      <c r="F33" s="135"/>
      <c r="G33" s="135"/>
      <c r="H33" s="132"/>
      <c r="I33" s="95"/>
      <c r="J33" s="135"/>
      <c r="K33" s="135"/>
      <c r="L33" s="134"/>
      <c r="M33" s="134"/>
      <c r="N33" s="95" t="s">
        <v>425</v>
      </c>
      <c r="O33" s="134"/>
      <c r="P33" s="95"/>
      <c r="Q33" s="134"/>
      <c r="R33" s="95"/>
      <c r="S33" s="95"/>
      <c r="T33" s="95"/>
      <c r="U33" s="95"/>
      <c r="V33" s="95"/>
      <c r="W33" s="135"/>
      <c r="X33" s="95"/>
      <c r="Y33" s="134"/>
      <c r="Z33" s="135"/>
      <c r="AA33" s="132" t="s">
        <v>425</v>
      </c>
      <c r="AB33" s="95"/>
      <c r="AC33" s="95"/>
      <c r="AD33" s="383"/>
      <c r="AE33" s="383"/>
    </row>
    <row r="34" spans="1:31" ht="15.75" customHeight="1" x14ac:dyDescent="0.3">
      <c r="A34" s="130">
        <v>29</v>
      </c>
      <c r="B34" s="132">
        <v>29</v>
      </c>
      <c r="C34" s="133">
        <v>44294</v>
      </c>
      <c r="D34" s="241" t="s">
        <v>450</v>
      </c>
      <c r="E34" s="132" t="s">
        <v>425</v>
      </c>
      <c r="F34" s="135"/>
      <c r="G34" s="135"/>
      <c r="H34" s="132"/>
      <c r="I34" s="95"/>
      <c r="J34" s="135"/>
      <c r="K34" s="135"/>
      <c r="L34" s="134"/>
      <c r="M34" s="134" t="s">
        <v>425</v>
      </c>
      <c r="N34" s="95"/>
      <c r="O34" s="134"/>
      <c r="P34" s="95"/>
      <c r="Q34" s="134"/>
      <c r="R34" s="95"/>
      <c r="S34" s="95"/>
      <c r="T34" s="95"/>
      <c r="U34" s="95"/>
      <c r="V34" s="95"/>
      <c r="W34" s="135"/>
      <c r="X34" s="95"/>
      <c r="Y34" s="134"/>
      <c r="Z34" s="135"/>
      <c r="AA34" s="132" t="s">
        <v>425</v>
      </c>
      <c r="AB34" s="95"/>
      <c r="AC34" s="95"/>
      <c r="AD34" s="383"/>
      <c r="AE34" s="383"/>
    </row>
    <row r="35" spans="1:31" ht="15.75" customHeight="1" x14ac:dyDescent="0.3">
      <c r="A35" s="130">
        <v>30</v>
      </c>
      <c r="B35" s="132">
        <v>30</v>
      </c>
      <c r="C35" s="133">
        <v>44295</v>
      </c>
      <c r="D35" s="241" t="s">
        <v>451</v>
      </c>
      <c r="E35" s="132" t="s">
        <v>425</v>
      </c>
      <c r="F35" s="135"/>
      <c r="G35" s="135"/>
      <c r="H35" s="132"/>
      <c r="I35" s="95"/>
      <c r="J35" s="135"/>
      <c r="K35" s="135"/>
      <c r="L35" s="134"/>
      <c r="M35" s="134"/>
      <c r="N35" s="95"/>
      <c r="O35" s="134" t="s">
        <v>425</v>
      </c>
      <c r="P35" s="95"/>
      <c r="Q35" s="134"/>
      <c r="R35" s="95"/>
      <c r="S35" s="95"/>
      <c r="T35" s="95"/>
      <c r="U35" s="95"/>
      <c r="V35" s="95"/>
      <c r="W35" s="135"/>
      <c r="X35" s="95"/>
      <c r="Y35" s="134"/>
      <c r="Z35" s="135"/>
      <c r="AA35" s="132" t="s">
        <v>425</v>
      </c>
      <c r="AB35" s="95"/>
      <c r="AC35" s="95"/>
      <c r="AD35" s="383"/>
      <c r="AE35" s="383"/>
    </row>
    <row r="36" spans="1:31" ht="15.75" customHeight="1" x14ac:dyDescent="0.3">
      <c r="A36" s="130">
        <v>31</v>
      </c>
      <c r="B36" s="132">
        <v>31</v>
      </c>
      <c r="C36" s="133">
        <v>44298</v>
      </c>
      <c r="D36" s="241" t="s">
        <v>452</v>
      </c>
      <c r="E36" s="132" t="s">
        <v>425</v>
      </c>
      <c r="F36" s="135"/>
      <c r="G36" s="135"/>
      <c r="H36" s="132"/>
      <c r="I36" s="95"/>
      <c r="J36" s="135"/>
      <c r="K36" s="135"/>
      <c r="L36" s="134"/>
      <c r="M36" s="134"/>
      <c r="N36" s="95"/>
      <c r="O36" s="134" t="s">
        <v>425</v>
      </c>
      <c r="P36" s="95"/>
      <c r="Q36" s="134"/>
      <c r="R36" s="95"/>
      <c r="S36" s="95"/>
      <c r="T36" s="95"/>
      <c r="U36" s="95"/>
      <c r="V36" s="95"/>
      <c r="W36" s="135"/>
      <c r="X36" s="95"/>
      <c r="Y36" s="134"/>
      <c r="Z36" s="135"/>
      <c r="AA36" s="132" t="s">
        <v>425</v>
      </c>
      <c r="AB36" s="95"/>
      <c r="AC36" s="95"/>
      <c r="AD36" s="383"/>
      <c r="AE36" s="383"/>
    </row>
    <row r="37" spans="1:31" ht="17.25" customHeight="1" x14ac:dyDescent="0.3">
      <c r="A37" s="130">
        <v>32</v>
      </c>
      <c r="B37" s="132">
        <v>32</v>
      </c>
      <c r="C37" s="133">
        <v>44298</v>
      </c>
      <c r="D37" s="241" t="s">
        <v>453</v>
      </c>
      <c r="E37" s="132" t="s">
        <v>425</v>
      </c>
      <c r="F37" s="135"/>
      <c r="G37" s="135"/>
      <c r="H37" s="132"/>
      <c r="I37" s="95"/>
      <c r="J37" s="135"/>
      <c r="K37" s="135"/>
      <c r="L37" s="134"/>
      <c r="M37" s="134"/>
      <c r="N37" s="95" t="s">
        <v>425</v>
      </c>
      <c r="O37" s="134"/>
      <c r="P37" s="95"/>
      <c r="Q37" s="134"/>
      <c r="R37" s="95"/>
      <c r="S37" s="95"/>
      <c r="T37" s="95"/>
      <c r="U37" s="95"/>
      <c r="V37" s="95"/>
      <c r="W37" s="135"/>
      <c r="X37" s="95"/>
      <c r="Y37" s="134"/>
      <c r="Z37" s="135"/>
      <c r="AA37" s="132" t="s">
        <v>425</v>
      </c>
      <c r="AB37" s="95"/>
      <c r="AC37" s="95"/>
      <c r="AD37" s="383"/>
      <c r="AE37" s="383"/>
    </row>
    <row r="38" spans="1:31" ht="18" customHeight="1" x14ac:dyDescent="0.3">
      <c r="A38" s="130">
        <v>33</v>
      </c>
      <c r="B38" s="132">
        <v>33</v>
      </c>
      <c r="C38" s="133">
        <v>44299</v>
      </c>
      <c r="D38" s="241" t="s">
        <v>439</v>
      </c>
      <c r="E38" s="132" t="s">
        <v>425</v>
      </c>
      <c r="F38" s="135"/>
      <c r="G38" s="135"/>
      <c r="H38" s="132"/>
      <c r="I38" s="95"/>
      <c r="J38" s="135"/>
      <c r="K38" s="135"/>
      <c r="L38" s="134"/>
      <c r="M38" s="134"/>
      <c r="N38" s="95"/>
      <c r="O38" s="134" t="s">
        <v>425</v>
      </c>
      <c r="P38" s="95"/>
      <c r="Q38" s="135"/>
      <c r="R38" s="95"/>
      <c r="S38" s="95"/>
      <c r="T38" s="95"/>
      <c r="U38" s="95"/>
      <c r="V38" s="95"/>
      <c r="W38" s="135"/>
      <c r="X38" s="95"/>
      <c r="Y38" s="134"/>
      <c r="Z38" s="135"/>
      <c r="AA38" s="132" t="s">
        <v>425</v>
      </c>
      <c r="AB38" s="95"/>
      <c r="AC38" s="95"/>
      <c r="AD38" s="383"/>
      <c r="AE38" s="383"/>
    </row>
    <row r="39" spans="1:31" ht="15.75" customHeight="1" x14ac:dyDescent="0.3">
      <c r="A39" s="130">
        <v>34</v>
      </c>
      <c r="B39" s="132">
        <v>34</v>
      </c>
      <c r="C39" s="133">
        <v>44299</v>
      </c>
      <c r="D39" s="241" t="s">
        <v>453</v>
      </c>
      <c r="E39" s="132" t="s">
        <v>425</v>
      </c>
      <c r="F39" s="135"/>
      <c r="G39" s="135"/>
      <c r="H39" s="132"/>
      <c r="I39" s="95"/>
      <c r="J39" s="135"/>
      <c r="K39" s="135"/>
      <c r="L39" s="134"/>
      <c r="M39" s="134"/>
      <c r="N39" s="95"/>
      <c r="O39" s="134" t="s">
        <v>425</v>
      </c>
      <c r="P39" s="95"/>
      <c r="Q39" s="134"/>
      <c r="R39" s="95"/>
      <c r="S39" s="95"/>
      <c r="T39" s="95"/>
      <c r="U39" s="95"/>
      <c r="V39" s="95"/>
      <c r="W39" s="135"/>
      <c r="X39" s="95"/>
      <c r="Y39" s="134"/>
      <c r="Z39" s="135"/>
      <c r="AA39" s="132" t="s">
        <v>425</v>
      </c>
      <c r="AB39" s="95"/>
      <c r="AC39" s="95"/>
      <c r="AD39" s="383"/>
      <c r="AE39" s="383"/>
    </row>
    <row r="40" spans="1:31" ht="15.75" customHeight="1" x14ac:dyDescent="0.3">
      <c r="A40" s="130">
        <v>35</v>
      </c>
      <c r="B40" s="132">
        <v>35</v>
      </c>
      <c r="C40" s="133">
        <v>44312</v>
      </c>
      <c r="D40" s="241" t="s">
        <v>454</v>
      </c>
      <c r="E40" s="132" t="s">
        <v>425</v>
      </c>
      <c r="F40" s="135"/>
      <c r="G40" s="135"/>
      <c r="H40" s="132"/>
      <c r="I40" s="95"/>
      <c r="J40" s="135"/>
      <c r="K40" s="135"/>
      <c r="L40" s="134"/>
      <c r="M40" s="134"/>
      <c r="N40" s="95"/>
      <c r="O40" s="134" t="s">
        <v>425</v>
      </c>
      <c r="P40" s="95"/>
      <c r="Q40" s="134"/>
      <c r="R40" s="95"/>
      <c r="S40" s="95"/>
      <c r="T40" s="95"/>
      <c r="U40" s="95"/>
      <c r="V40" s="95"/>
      <c r="W40" s="135"/>
      <c r="X40" s="95"/>
      <c r="Y40" s="134"/>
      <c r="Z40" s="135"/>
      <c r="AA40" s="132" t="s">
        <v>425</v>
      </c>
      <c r="AB40" s="95"/>
      <c r="AC40" s="95"/>
      <c r="AD40" s="383"/>
      <c r="AE40" s="383"/>
    </row>
    <row r="41" spans="1:31" ht="15.75" customHeight="1" x14ac:dyDescent="0.3">
      <c r="A41" s="130">
        <v>36</v>
      </c>
      <c r="B41" s="132">
        <v>36</v>
      </c>
      <c r="C41" s="133">
        <v>44312</v>
      </c>
      <c r="D41" s="241" t="s">
        <v>432</v>
      </c>
      <c r="E41" s="132" t="s">
        <v>425</v>
      </c>
      <c r="F41" s="135"/>
      <c r="G41" s="135"/>
      <c r="H41" s="132"/>
      <c r="I41" s="95"/>
      <c r="J41" s="135"/>
      <c r="K41" s="135"/>
      <c r="L41" s="134"/>
      <c r="M41" s="134"/>
      <c r="N41" s="95" t="s">
        <v>425</v>
      </c>
      <c r="O41" s="134"/>
      <c r="P41" s="95"/>
      <c r="Q41" s="134"/>
      <c r="R41" s="95"/>
      <c r="S41" s="95"/>
      <c r="T41" s="95"/>
      <c r="U41" s="95"/>
      <c r="V41" s="95"/>
      <c r="W41" s="135"/>
      <c r="X41" s="95"/>
      <c r="Y41" s="134"/>
      <c r="Z41" s="135"/>
      <c r="AA41" s="132" t="s">
        <v>425</v>
      </c>
      <c r="AB41" s="95"/>
      <c r="AC41" s="95"/>
      <c r="AD41" s="383"/>
      <c r="AE41" s="383"/>
    </row>
    <row r="42" spans="1:31" ht="15.75" customHeight="1" x14ac:dyDescent="0.3">
      <c r="A42" s="130">
        <v>37</v>
      </c>
      <c r="B42" s="132">
        <v>37</v>
      </c>
      <c r="C42" s="133">
        <v>44312</v>
      </c>
      <c r="D42" s="241" t="s">
        <v>455</v>
      </c>
      <c r="E42" s="132" t="s">
        <v>425</v>
      </c>
      <c r="F42" s="135"/>
      <c r="G42" s="135"/>
      <c r="H42" s="132"/>
      <c r="I42" s="95"/>
      <c r="J42" s="135"/>
      <c r="K42" s="135"/>
      <c r="L42" s="134"/>
      <c r="M42" s="134"/>
      <c r="N42" s="95"/>
      <c r="O42" s="134" t="s">
        <v>425</v>
      </c>
      <c r="P42" s="95"/>
      <c r="Q42" s="134"/>
      <c r="R42" s="95"/>
      <c r="S42" s="95"/>
      <c r="T42" s="95"/>
      <c r="U42" s="95"/>
      <c r="V42" s="95"/>
      <c r="W42" s="135"/>
      <c r="X42" s="95"/>
      <c r="Y42" s="134"/>
      <c r="Z42" s="135"/>
      <c r="AA42" s="132" t="s">
        <v>425</v>
      </c>
      <c r="AB42" s="95"/>
      <c r="AC42" s="95"/>
      <c r="AD42" s="383"/>
      <c r="AE42" s="383"/>
    </row>
    <row r="43" spans="1:31" ht="15.75" customHeight="1" x14ac:dyDescent="0.3">
      <c r="A43" s="130">
        <v>38</v>
      </c>
      <c r="B43" s="132">
        <v>38</v>
      </c>
      <c r="C43" s="133">
        <v>44313</v>
      </c>
      <c r="D43" s="241" t="s">
        <v>456</v>
      </c>
      <c r="E43" s="132" t="s">
        <v>425</v>
      </c>
      <c r="F43" s="135"/>
      <c r="G43" s="135"/>
      <c r="H43" s="132"/>
      <c r="I43" s="95"/>
      <c r="J43" s="135"/>
      <c r="K43" s="135"/>
      <c r="L43" s="134"/>
      <c r="M43" s="134"/>
      <c r="N43" s="95" t="s">
        <v>425</v>
      </c>
      <c r="O43" s="134"/>
      <c r="P43" s="95"/>
      <c r="Q43" s="134"/>
      <c r="R43" s="95"/>
      <c r="S43" s="95"/>
      <c r="T43" s="95"/>
      <c r="U43" s="95"/>
      <c r="V43" s="95"/>
      <c r="W43" s="135"/>
      <c r="X43" s="95"/>
      <c r="Y43" s="134"/>
      <c r="Z43" s="135"/>
      <c r="AA43" s="132" t="s">
        <v>425</v>
      </c>
      <c r="AB43" s="95"/>
      <c r="AC43" s="95"/>
      <c r="AD43" s="383"/>
      <c r="AE43" s="383"/>
    </row>
    <row r="44" spans="1:31" ht="15.75" customHeight="1" x14ac:dyDescent="0.3">
      <c r="A44" s="130">
        <v>39</v>
      </c>
      <c r="B44" s="132">
        <v>39</v>
      </c>
      <c r="C44" s="133">
        <v>44315</v>
      </c>
      <c r="D44" s="241" t="s">
        <v>431</v>
      </c>
      <c r="E44" s="132" t="s">
        <v>425</v>
      </c>
      <c r="F44" s="135"/>
      <c r="G44" s="135"/>
      <c r="H44" s="132"/>
      <c r="I44" s="95"/>
      <c r="J44" s="135"/>
      <c r="K44" s="135"/>
      <c r="L44" s="134"/>
      <c r="M44" s="134" t="s">
        <v>425</v>
      </c>
      <c r="N44" s="95"/>
      <c r="O44" s="134"/>
      <c r="P44" s="95"/>
      <c r="Q44" s="134"/>
      <c r="R44" s="95"/>
      <c r="S44" s="95"/>
      <c r="T44" s="95"/>
      <c r="U44" s="95"/>
      <c r="V44" s="95"/>
      <c r="W44" s="135"/>
      <c r="X44" s="95"/>
      <c r="Y44" s="134"/>
      <c r="Z44" s="135"/>
      <c r="AA44" s="132" t="s">
        <v>425</v>
      </c>
      <c r="AB44" s="95"/>
      <c r="AC44" s="95"/>
      <c r="AD44" s="383"/>
      <c r="AE44" s="383"/>
    </row>
    <row r="45" spans="1:31" ht="15.75" customHeight="1" x14ac:dyDescent="0.3">
      <c r="A45" s="130">
        <v>40</v>
      </c>
      <c r="B45" s="132">
        <v>40</v>
      </c>
      <c r="C45" s="133">
        <v>44315</v>
      </c>
      <c r="D45" s="241" t="s">
        <v>453</v>
      </c>
      <c r="E45" s="132" t="s">
        <v>425</v>
      </c>
      <c r="F45" s="135"/>
      <c r="G45" s="135"/>
      <c r="H45" s="132"/>
      <c r="I45" s="95"/>
      <c r="J45" s="135"/>
      <c r="K45" s="135"/>
      <c r="L45" s="134"/>
      <c r="M45" s="134"/>
      <c r="N45" s="95"/>
      <c r="O45" s="134" t="s">
        <v>425</v>
      </c>
      <c r="P45" s="95"/>
      <c r="Q45" s="134"/>
      <c r="R45" s="95"/>
      <c r="S45" s="95"/>
      <c r="T45" s="95"/>
      <c r="U45" s="95"/>
      <c r="V45" s="95"/>
      <c r="W45" s="135"/>
      <c r="X45" s="95"/>
      <c r="Y45" s="134"/>
      <c r="Z45" s="135"/>
      <c r="AA45" s="132" t="s">
        <v>425</v>
      </c>
      <c r="AB45" s="95"/>
      <c r="AC45" s="95"/>
      <c r="AD45" s="383"/>
      <c r="AE45" s="383"/>
    </row>
    <row r="46" spans="1:31" ht="15.75" customHeight="1" x14ac:dyDescent="0.3">
      <c r="A46" s="130">
        <v>41</v>
      </c>
      <c r="B46" s="132">
        <v>41</v>
      </c>
      <c r="C46" s="133">
        <v>44328</v>
      </c>
      <c r="D46" s="241" t="s">
        <v>457</v>
      </c>
      <c r="E46" s="132" t="s">
        <v>425</v>
      </c>
      <c r="F46" s="135"/>
      <c r="G46" s="135"/>
      <c r="H46" s="132"/>
      <c r="I46" s="95"/>
      <c r="J46" s="154"/>
      <c r="K46" s="135"/>
      <c r="L46" s="134"/>
      <c r="M46" s="134"/>
      <c r="N46" s="95"/>
      <c r="O46" s="134" t="s">
        <v>425</v>
      </c>
      <c r="P46" s="95"/>
      <c r="Q46" s="134"/>
      <c r="R46" s="95"/>
      <c r="S46" s="95"/>
      <c r="T46" s="95"/>
      <c r="U46" s="95"/>
      <c r="V46" s="95"/>
      <c r="W46" s="135"/>
      <c r="X46" s="95"/>
      <c r="Y46" s="134"/>
      <c r="Z46" s="135"/>
      <c r="AA46" s="132" t="s">
        <v>425</v>
      </c>
      <c r="AB46" s="95"/>
      <c r="AC46" s="95"/>
      <c r="AD46" s="383"/>
      <c r="AE46" s="383"/>
    </row>
    <row r="47" spans="1:31" ht="15.75" customHeight="1" x14ac:dyDescent="0.3">
      <c r="A47" s="130">
        <v>42</v>
      </c>
      <c r="B47" s="132">
        <v>42</v>
      </c>
      <c r="C47" s="133">
        <v>44330</v>
      </c>
      <c r="D47" s="241" t="s">
        <v>458</v>
      </c>
      <c r="E47" s="132" t="s">
        <v>425</v>
      </c>
      <c r="F47" s="135"/>
      <c r="G47" s="135"/>
      <c r="H47" s="132"/>
      <c r="I47" s="95"/>
      <c r="J47" s="135"/>
      <c r="K47" s="135"/>
      <c r="L47" s="134"/>
      <c r="M47" s="134"/>
      <c r="N47" s="95"/>
      <c r="O47" s="134" t="s">
        <v>425</v>
      </c>
      <c r="P47" s="95"/>
      <c r="Q47" s="134"/>
      <c r="R47" s="95"/>
      <c r="S47" s="95"/>
      <c r="T47" s="95"/>
      <c r="U47" s="95"/>
      <c r="V47" s="95"/>
      <c r="W47" s="135"/>
      <c r="X47" s="95"/>
      <c r="Y47" s="134"/>
      <c r="Z47" s="135"/>
      <c r="AA47" s="132" t="s">
        <v>425</v>
      </c>
      <c r="AB47" s="95"/>
      <c r="AC47" s="95"/>
      <c r="AD47" s="383"/>
      <c r="AE47" s="383"/>
    </row>
    <row r="48" spans="1:31" ht="15.75" customHeight="1" x14ac:dyDescent="0.3">
      <c r="A48" s="130">
        <v>43</v>
      </c>
      <c r="B48" s="132">
        <v>43</v>
      </c>
      <c r="C48" s="133">
        <v>44330</v>
      </c>
      <c r="D48" s="241" t="s">
        <v>453</v>
      </c>
      <c r="E48" s="132" t="s">
        <v>425</v>
      </c>
      <c r="F48" s="135"/>
      <c r="G48" s="135"/>
      <c r="H48" s="132"/>
      <c r="I48" s="95"/>
      <c r="J48" s="135"/>
      <c r="K48" s="135"/>
      <c r="L48" s="134"/>
      <c r="M48" s="134"/>
      <c r="N48" s="95" t="s">
        <v>425</v>
      </c>
      <c r="O48" s="134"/>
      <c r="P48" s="95"/>
      <c r="Q48" s="134"/>
      <c r="R48" s="95"/>
      <c r="S48" s="95"/>
      <c r="T48" s="95"/>
      <c r="U48" s="95"/>
      <c r="V48" s="95"/>
      <c r="W48" s="135"/>
      <c r="X48" s="95"/>
      <c r="Y48" s="134"/>
      <c r="Z48" s="135"/>
      <c r="AA48" s="132" t="s">
        <v>425</v>
      </c>
      <c r="AB48" s="95"/>
      <c r="AC48" s="95"/>
      <c r="AD48" s="383"/>
      <c r="AE48" s="383"/>
    </row>
    <row r="49" spans="1:31" ht="15.75" customHeight="1" x14ac:dyDescent="0.3">
      <c r="A49" s="130">
        <v>44</v>
      </c>
      <c r="B49" s="132">
        <v>44</v>
      </c>
      <c r="C49" s="133">
        <v>44333</v>
      </c>
      <c r="D49" s="241" t="s">
        <v>446</v>
      </c>
      <c r="E49" s="132" t="s">
        <v>425</v>
      </c>
      <c r="F49" s="135"/>
      <c r="G49" s="135"/>
      <c r="H49" s="132"/>
      <c r="I49" s="95"/>
      <c r="J49" s="135"/>
      <c r="K49" s="135"/>
      <c r="L49" s="134"/>
      <c r="M49" s="134"/>
      <c r="N49" s="95" t="s">
        <v>425</v>
      </c>
      <c r="O49" s="134"/>
      <c r="P49" s="95"/>
      <c r="Q49" s="134"/>
      <c r="R49" s="95"/>
      <c r="S49" s="95"/>
      <c r="T49" s="95"/>
      <c r="U49" s="95"/>
      <c r="V49" s="95"/>
      <c r="W49" s="135"/>
      <c r="X49" s="95"/>
      <c r="Y49" s="134"/>
      <c r="Z49" s="135"/>
      <c r="AA49" s="132" t="s">
        <v>425</v>
      </c>
      <c r="AB49" s="95"/>
      <c r="AC49" s="95"/>
      <c r="AD49" s="383"/>
      <c r="AE49" s="383"/>
    </row>
    <row r="50" spans="1:31" ht="15.6" x14ac:dyDescent="0.25">
      <c r="A50" s="130">
        <v>45</v>
      </c>
      <c r="B50" s="132">
        <v>45</v>
      </c>
      <c r="C50" s="239">
        <v>44333</v>
      </c>
      <c r="D50" s="241" t="s">
        <v>443</v>
      </c>
      <c r="E50" s="132" t="s">
        <v>425</v>
      </c>
      <c r="F50" s="233"/>
      <c r="G50" s="234"/>
      <c r="H50" s="132"/>
      <c r="I50" s="233"/>
      <c r="J50" s="235"/>
      <c r="K50" s="233"/>
      <c r="L50" s="233"/>
      <c r="M50" s="233"/>
      <c r="N50" s="233"/>
      <c r="O50" s="235"/>
      <c r="P50" s="233"/>
      <c r="Q50" s="236"/>
      <c r="R50" s="233"/>
      <c r="S50" s="233"/>
      <c r="T50" s="233"/>
      <c r="U50" s="233"/>
      <c r="V50" s="233"/>
      <c r="W50" s="233"/>
      <c r="X50" s="237"/>
      <c r="Y50" s="235"/>
      <c r="Z50" s="235"/>
      <c r="AA50" s="132" t="s">
        <v>425</v>
      </c>
      <c r="AB50" s="233"/>
      <c r="AC50" s="233"/>
      <c r="AD50" s="383"/>
      <c r="AE50" s="383"/>
    </row>
    <row r="51" spans="1:31" ht="15.6" x14ac:dyDescent="0.25">
      <c r="A51" s="130">
        <v>46</v>
      </c>
      <c r="B51" s="132">
        <v>46</v>
      </c>
      <c r="C51" s="239">
        <v>44333</v>
      </c>
      <c r="D51" s="241" t="s">
        <v>458</v>
      </c>
      <c r="E51" s="132" t="s">
        <v>425</v>
      </c>
      <c r="F51" s="233"/>
      <c r="G51" s="234"/>
      <c r="H51" s="132"/>
      <c r="I51" s="233"/>
      <c r="J51" s="235"/>
      <c r="K51" s="233"/>
      <c r="L51" s="233"/>
      <c r="M51" s="233"/>
      <c r="N51" s="233"/>
      <c r="O51" s="235"/>
      <c r="P51" s="233"/>
      <c r="Q51" s="236"/>
      <c r="R51" s="233"/>
      <c r="S51" s="233"/>
      <c r="T51" s="233"/>
      <c r="U51" s="233"/>
      <c r="V51" s="233"/>
      <c r="W51" s="233"/>
      <c r="X51" s="237"/>
      <c r="Y51" s="235"/>
      <c r="Z51" s="235"/>
      <c r="AA51" s="132" t="s">
        <v>425</v>
      </c>
      <c r="AB51" s="233"/>
      <c r="AC51" s="233"/>
      <c r="AD51" s="383"/>
      <c r="AE51" s="383"/>
    </row>
    <row r="52" spans="1:31" ht="15.6" x14ac:dyDescent="0.25">
      <c r="A52" s="130">
        <v>47</v>
      </c>
      <c r="B52" s="132">
        <v>47</v>
      </c>
      <c r="C52" s="239">
        <v>44340</v>
      </c>
      <c r="D52" s="241" t="s">
        <v>448</v>
      </c>
      <c r="E52" s="132" t="s">
        <v>425</v>
      </c>
      <c r="F52" s="233"/>
      <c r="G52" s="234"/>
      <c r="H52" s="132"/>
      <c r="I52" s="233"/>
      <c r="J52" s="235"/>
      <c r="K52" s="233"/>
      <c r="L52" s="233"/>
      <c r="M52" s="233"/>
      <c r="N52" s="233"/>
      <c r="O52" s="235"/>
      <c r="P52" s="233"/>
      <c r="Q52" s="236"/>
      <c r="R52" s="233"/>
      <c r="S52" s="233"/>
      <c r="T52" s="233"/>
      <c r="U52" s="233"/>
      <c r="V52" s="233"/>
      <c r="W52" s="233"/>
      <c r="X52" s="237"/>
      <c r="Y52" s="235"/>
      <c r="Z52" s="235"/>
      <c r="AA52" s="132" t="s">
        <v>425</v>
      </c>
      <c r="AB52" s="233"/>
      <c r="AC52" s="233"/>
      <c r="AD52" s="383"/>
      <c r="AE52" s="383"/>
    </row>
    <row r="53" spans="1:31" ht="15.6" x14ac:dyDescent="0.25">
      <c r="A53" s="130">
        <v>48</v>
      </c>
      <c r="B53" s="132">
        <v>48</v>
      </c>
      <c r="C53" s="239">
        <v>44344</v>
      </c>
      <c r="D53" s="241" t="s">
        <v>443</v>
      </c>
      <c r="E53" s="132" t="s">
        <v>425</v>
      </c>
      <c r="F53" s="233"/>
      <c r="G53" s="234"/>
      <c r="H53" s="132"/>
      <c r="I53" s="233"/>
      <c r="J53" s="235"/>
      <c r="K53" s="233"/>
      <c r="L53" s="233"/>
      <c r="M53" s="233"/>
      <c r="N53" s="233" t="s">
        <v>425</v>
      </c>
      <c r="O53" s="235"/>
      <c r="P53" s="233"/>
      <c r="Q53" s="236"/>
      <c r="R53" s="233"/>
      <c r="S53" s="233"/>
      <c r="T53" s="233"/>
      <c r="U53" s="233"/>
      <c r="V53" s="233"/>
      <c r="W53" s="233"/>
      <c r="X53" s="237"/>
      <c r="Y53" s="235"/>
      <c r="Z53" s="235"/>
      <c r="AA53" s="132" t="s">
        <v>425</v>
      </c>
      <c r="AB53" s="233"/>
      <c r="AC53" s="233"/>
      <c r="AD53" s="383"/>
      <c r="AE53" s="383"/>
    </row>
    <row r="54" spans="1:31" ht="15.6" x14ac:dyDescent="0.25">
      <c r="A54" s="130">
        <v>49</v>
      </c>
      <c r="B54" s="132">
        <v>49</v>
      </c>
      <c r="C54" s="239">
        <v>44350</v>
      </c>
      <c r="D54" s="241" t="s">
        <v>457</v>
      </c>
      <c r="E54" s="132" t="s">
        <v>425</v>
      </c>
      <c r="F54" s="233"/>
      <c r="G54" s="234"/>
      <c r="H54" s="132"/>
      <c r="I54" s="233"/>
      <c r="J54" s="235"/>
      <c r="K54" s="233"/>
      <c r="L54" s="233"/>
      <c r="M54" s="233"/>
      <c r="N54" s="233" t="s">
        <v>425</v>
      </c>
      <c r="O54" s="235" t="s">
        <v>425</v>
      </c>
      <c r="P54" s="233"/>
      <c r="Q54" s="236"/>
      <c r="R54" s="233"/>
      <c r="S54" s="233"/>
      <c r="T54" s="233"/>
      <c r="U54" s="233"/>
      <c r="V54" s="233"/>
      <c r="W54" s="233"/>
      <c r="X54" s="237"/>
      <c r="Y54" s="235"/>
      <c r="Z54" s="235"/>
      <c r="AA54" s="132" t="s">
        <v>425</v>
      </c>
      <c r="AB54" s="233"/>
      <c r="AC54" s="233"/>
      <c r="AD54" s="383"/>
      <c r="AE54" s="383"/>
    </row>
    <row r="55" spans="1:31" ht="15.6" x14ac:dyDescent="0.25">
      <c r="A55" s="130">
        <v>50</v>
      </c>
      <c r="B55" s="132">
        <v>50</v>
      </c>
      <c r="C55" s="239">
        <v>44354</v>
      </c>
      <c r="D55" s="241" t="s">
        <v>442</v>
      </c>
      <c r="E55" s="132" t="s">
        <v>425</v>
      </c>
      <c r="F55" s="233"/>
      <c r="G55" s="234"/>
      <c r="H55" s="132"/>
      <c r="I55" s="233"/>
      <c r="J55" s="235"/>
      <c r="K55" s="233"/>
      <c r="L55" s="233" t="s">
        <v>425</v>
      </c>
      <c r="M55" s="233"/>
      <c r="N55" s="233"/>
      <c r="O55" s="235" t="s">
        <v>425</v>
      </c>
      <c r="P55" s="233"/>
      <c r="Q55" s="236"/>
      <c r="R55" s="233"/>
      <c r="S55" s="233"/>
      <c r="T55" s="233"/>
      <c r="U55" s="233"/>
      <c r="V55" s="233"/>
      <c r="W55" s="233"/>
      <c r="X55" s="237"/>
      <c r="Y55" s="235"/>
      <c r="Z55" s="235"/>
      <c r="AA55" s="132" t="s">
        <v>425</v>
      </c>
      <c r="AB55" s="233"/>
      <c r="AC55" s="233"/>
      <c r="AD55" s="383"/>
      <c r="AE55" s="383"/>
    </row>
    <row r="56" spans="1:31" ht="15.6" x14ac:dyDescent="0.25">
      <c r="A56" s="130">
        <v>51</v>
      </c>
      <c r="B56" s="132">
        <v>51</v>
      </c>
      <c r="C56" s="239">
        <v>44356</v>
      </c>
      <c r="D56" s="241" t="s">
        <v>459</v>
      </c>
      <c r="E56" s="132" t="s">
        <v>425</v>
      </c>
      <c r="F56" s="233"/>
      <c r="G56" s="234"/>
      <c r="H56" s="132"/>
      <c r="I56" s="233"/>
      <c r="J56" s="235"/>
      <c r="K56" s="233"/>
      <c r="L56" s="233"/>
      <c r="M56" s="233"/>
      <c r="N56" s="233"/>
      <c r="O56" s="235"/>
      <c r="P56" s="233"/>
      <c r="Q56" s="236"/>
      <c r="R56" s="233"/>
      <c r="S56" s="233"/>
      <c r="T56" s="233"/>
      <c r="U56" s="233"/>
      <c r="V56" s="233"/>
      <c r="W56" s="233"/>
      <c r="X56" s="237"/>
      <c r="Y56" s="235"/>
      <c r="Z56" s="235"/>
      <c r="AA56" s="132" t="s">
        <v>425</v>
      </c>
      <c r="AB56" s="233"/>
      <c r="AC56" s="233"/>
      <c r="AD56" s="383"/>
      <c r="AE56" s="383"/>
    </row>
    <row r="57" spans="1:31" ht="15.6" x14ac:dyDescent="0.25">
      <c r="A57" s="130">
        <v>52</v>
      </c>
      <c r="B57" s="132">
        <v>52</v>
      </c>
      <c r="C57" s="239">
        <v>44356</v>
      </c>
      <c r="D57" s="241" t="s">
        <v>459</v>
      </c>
      <c r="E57" s="132" t="s">
        <v>425</v>
      </c>
      <c r="F57" s="233"/>
      <c r="G57" s="234"/>
      <c r="H57" s="132"/>
      <c r="I57" s="233"/>
      <c r="J57" s="235"/>
      <c r="K57" s="233"/>
      <c r="L57" s="233"/>
      <c r="M57" s="233"/>
      <c r="N57" s="233"/>
      <c r="O57" s="235" t="s">
        <v>425</v>
      </c>
      <c r="P57" s="233"/>
      <c r="Q57" s="236"/>
      <c r="R57" s="233"/>
      <c r="S57" s="233"/>
      <c r="T57" s="233"/>
      <c r="U57" s="233"/>
      <c r="V57" s="233"/>
      <c r="W57" s="233"/>
      <c r="X57" s="237"/>
      <c r="Y57" s="235"/>
      <c r="Z57" s="235"/>
      <c r="AA57" s="132" t="s">
        <v>425</v>
      </c>
      <c r="AB57" s="233"/>
      <c r="AC57" s="233"/>
      <c r="AD57" s="383"/>
      <c r="AE57" s="383"/>
    </row>
    <row r="58" spans="1:31" ht="15.6" x14ac:dyDescent="0.25">
      <c r="A58" s="130">
        <v>53</v>
      </c>
      <c r="B58" s="132">
        <v>53</v>
      </c>
      <c r="C58" s="239">
        <v>44356</v>
      </c>
      <c r="D58" s="241" t="s">
        <v>459</v>
      </c>
      <c r="E58" s="132" t="s">
        <v>425</v>
      </c>
      <c r="F58" s="233"/>
      <c r="G58" s="234"/>
      <c r="H58" s="132"/>
      <c r="I58" s="233"/>
      <c r="J58" s="235"/>
      <c r="K58" s="233"/>
      <c r="L58" s="233"/>
      <c r="M58" s="233"/>
      <c r="N58" s="233"/>
      <c r="O58" s="235" t="s">
        <v>425</v>
      </c>
      <c r="P58" s="233"/>
      <c r="Q58" s="236"/>
      <c r="R58" s="233"/>
      <c r="S58" s="233"/>
      <c r="T58" s="233"/>
      <c r="U58" s="233"/>
      <c r="V58" s="233"/>
      <c r="W58" s="233"/>
      <c r="X58" s="237"/>
      <c r="Y58" s="235"/>
      <c r="Z58" s="235"/>
      <c r="AA58" s="132" t="s">
        <v>425</v>
      </c>
      <c r="AB58" s="233"/>
      <c r="AC58" s="233"/>
      <c r="AD58" s="383"/>
      <c r="AE58" s="383"/>
    </row>
    <row r="59" spans="1:31" ht="15.6" x14ac:dyDescent="0.25">
      <c r="A59" s="130">
        <v>54</v>
      </c>
      <c r="B59" s="132">
        <v>54</v>
      </c>
      <c r="C59" s="239">
        <v>44357</v>
      </c>
      <c r="D59" s="241" t="s">
        <v>460</v>
      </c>
      <c r="E59" s="132" t="s">
        <v>425</v>
      </c>
      <c r="F59" s="233"/>
      <c r="G59" s="234"/>
      <c r="H59" s="132"/>
      <c r="I59" s="233"/>
      <c r="J59" s="235"/>
      <c r="K59" s="233" t="s">
        <v>425</v>
      </c>
      <c r="L59" s="233"/>
      <c r="M59" s="233"/>
      <c r="N59" s="233"/>
      <c r="O59" s="235"/>
      <c r="P59" s="233"/>
      <c r="Q59" s="236"/>
      <c r="R59" s="233"/>
      <c r="S59" s="233"/>
      <c r="T59" s="233"/>
      <c r="U59" s="233"/>
      <c r="V59" s="233"/>
      <c r="W59" s="233"/>
      <c r="X59" s="237"/>
      <c r="Y59" s="235"/>
      <c r="Z59" s="235"/>
      <c r="AA59" s="132" t="s">
        <v>425</v>
      </c>
      <c r="AB59" s="233"/>
      <c r="AC59" s="233"/>
      <c r="AD59" s="383"/>
      <c r="AE59" s="383"/>
    </row>
    <row r="60" spans="1:31" ht="15.6" x14ac:dyDescent="0.25">
      <c r="A60" s="130">
        <v>55</v>
      </c>
      <c r="B60" s="132">
        <v>55</v>
      </c>
      <c r="C60" s="239">
        <v>44358</v>
      </c>
      <c r="D60" s="241" t="s">
        <v>461</v>
      </c>
      <c r="E60" s="132" t="s">
        <v>425</v>
      </c>
      <c r="F60" s="233"/>
      <c r="G60" s="234"/>
      <c r="H60" s="132"/>
      <c r="I60" s="233"/>
      <c r="J60" s="235"/>
      <c r="K60" s="233"/>
      <c r="L60" s="233"/>
      <c r="M60" s="233"/>
      <c r="N60" s="233" t="s">
        <v>425</v>
      </c>
      <c r="O60" s="235"/>
      <c r="P60" s="233"/>
      <c r="Q60" s="236"/>
      <c r="R60" s="233"/>
      <c r="S60" s="233"/>
      <c r="T60" s="233"/>
      <c r="U60" s="233"/>
      <c r="V60" s="233"/>
      <c r="W60" s="233"/>
      <c r="X60" s="237"/>
      <c r="Y60" s="235"/>
      <c r="Z60" s="235"/>
      <c r="AA60" s="132" t="s">
        <v>425</v>
      </c>
      <c r="AB60" s="233"/>
      <c r="AC60" s="233"/>
      <c r="AD60" s="383"/>
      <c r="AE60" s="383"/>
    </row>
    <row r="61" spans="1:31" ht="15.6" x14ac:dyDescent="0.25">
      <c r="A61" s="130">
        <v>56</v>
      </c>
      <c r="B61" s="132">
        <v>56</v>
      </c>
      <c r="C61" s="239">
        <v>44362</v>
      </c>
      <c r="D61" s="241" t="s">
        <v>431</v>
      </c>
      <c r="E61" s="132" t="s">
        <v>425</v>
      </c>
      <c r="F61" s="233"/>
      <c r="G61" s="234"/>
      <c r="H61" s="132"/>
      <c r="I61" s="233"/>
      <c r="J61" s="235"/>
      <c r="K61" s="233"/>
      <c r="L61" s="233"/>
      <c r="M61" s="233"/>
      <c r="N61" s="233" t="s">
        <v>425</v>
      </c>
      <c r="O61" s="235"/>
      <c r="P61" s="233"/>
      <c r="Q61" s="236"/>
      <c r="R61" s="233"/>
      <c r="S61" s="233"/>
      <c r="T61" s="233"/>
      <c r="U61" s="233"/>
      <c r="V61" s="233"/>
      <c r="W61" s="233"/>
      <c r="X61" s="237"/>
      <c r="Y61" s="235"/>
      <c r="Z61" s="235"/>
      <c r="AA61" s="132" t="s">
        <v>425</v>
      </c>
      <c r="AB61" s="233"/>
      <c r="AC61" s="233"/>
      <c r="AD61" s="383"/>
      <c r="AE61" s="383"/>
    </row>
    <row r="62" spans="1:31" ht="15.6" x14ac:dyDescent="0.25">
      <c r="A62" s="130">
        <v>57</v>
      </c>
      <c r="B62" s="132">
        <v>57</v>
      </c>
      <c r="C62" s="239">
        <v>44362</v>
      </c>
      <c r="D62" s="241" t="s">
        <v>462</v>
      </c>
      <c r="E62" s="132" t="s">
        <v>425</v>
      </c>
      <c r="F62" s="233"/>
      <c r="G62" s="234"/>
      <c r="H62" s="132"/>
      <c r="I62" s="233"/>
      <c r="J62" s="235"/>
      <c r="K62" s="233"/>
      <c r="L62" s="233"/>
      <c r="M62" s="233"/>
      <c r="N62" s="233" t="s">
        <v>425</v>
      </c>
      <c r="O62" s="235"/>
      <c r="P62" s="233"/>
      <c r="Q62" s="236"/>
      <c r="R62" s="233"/>
      <c r="S62" s="233"/>
      <c r="T62" s="233"/>
      <c r="U62" s="233"/>
      <c r="V62" s="233"/>
      <c r="W62" s="233"/>
      <c r="X62" s="237"/>
      <c r="Y62" s="235"/>
      <c r="Z62" s="235"/>
      <c r="AA62" s="132" t="s">
        <v>425</v>
      </c>
      <c r="AB62" s="233"/>
      <c r="AC62" s="233"/>
      <c r="AD62" s="383"/>
      <c r="AE62" s="383"/>
    </row>
    <row r="63" spans="1:31" ht="15.6" x14ac:dyDescent="0.25">
      <c r="A63" s="130">
        <v>58</v>
      </c>
      <c r="B63" s="132">
        <v>58</v>
      </c>
      <c r="C63" s="239">
        <v>44362</v>
      </c>
      <c r="D63" s="241" t="s">
        <v>463</v>
      </c>
      <c r="E63" s="132" t="s">
        <v>425</v>
      </c>
      <c r="F63" s="233"/>
      <c r="G63" s="234"/>
      <c r="H63" s="132"/>
      <c r="I63" s="233"/>
      <c r="J63" s="235"/>
      <c r="K63" s="233"/>
      <c r="L63" s="233"/>
      <c r="M63" s="233"/>
      <c r="N63" s="233" t="s">
        <v>425</v>
      </c>
      <c r="O63" s="235"/>
      <c r="P63" s="233"/>
      <c r="Q63" s="236"/>
      <c r="R63" s="233"/>
      <c r="S63" s="233"/>
      <c r="T63" s="233"/>
      <c r="U63" s="233"/>
      <c r="V63" s="233"/>
      <c r="W63" s="233"/>
      <c r="X63" s="237"/>
      <c r="Y63" s="235"/>
      <c r="Z63" s="235"/>
      <c r="AA63" s="132" t="s">
        <v>425</v>
      </c>
      <c r="AB63" s="233"/>
      <c r="AC63" s="233"/>
      <c r="AD63" s="383"/>
      <c r="AE63" s="383"/>
    </row>
    <row r="64" spans="1:31" ht="15.6" x14ac:dyDescent="0.25">
      <c r="A64" s="130">
        <v>59</v>
      </c>
      <c r="B64" s="132">
        <v>59</v>
      </c>
      <c r="C64" s="239">
        <v>44375</v>
      </c>
      <c r="D64" s="241" t="s">
        <v>458</v>
      </c>
      <c r="E64" s="132" t="s">
        <v>425</v>
      </c>
      <c r="F64" s="233"/>
      <c r="G64" s="234"/>
      <c r="H64" s="132"/>
      <c r="I64" s="233"/>
      <c r="J64" s="235"/>
      <c r="K64" s="233"/>
      <c r="L64" s="233"/>
      <c r="M64" s="233"/>
      <c r="N64" s="233"/>
      <c r="O64" s="235" t="s">
        <v>425</v>
      </c>
      <c r="P64" s="233"/>
      <c r="Q64" s="236"/>
      <c r="R64" s="233"/>
      <c r="S64" s="233"/>
      <c r="T64" s="233"/>
      <c r="U64" s="233"/>
      <c r="V64" s="233"/>
      <c r="W64" s="233"/>
      <c r="X64" s="237"/>
      <c r="Y64" s="235"/>
      <c r="Z64" s="235"/>
      <c r="AA64" s="132" t="s">
        <v>425</v>
      </c>
      <c r="AB64" s="233"/>
      <c r="AC64" s="233"/>
      <c r="AD64" s="383"/>
      <c r="AE64" s="383"/>
    </row>
    <row r="65" spans="1:31" ht="15.6" x14ac:dyDescent="0.25">
      <c r="A65" s="130">
        <v>60</v>
      </c>
      <c r="B65" s="132">
        <v>60</v>
      </c>
      <c r="C65" s="239">
        <v>44379</v>
      </c>
      <c r="D65" s="241" t="s">
        <v>431</v>
      </c>
      <c r="E65" s="132" t="s">
        <v>425</v>
      </c>
      <c r="F65" s="233"/>
      <c r="G65" s="234"/>
      <c r="H65" s="132"/>
      <c r="I65" s="233"/>
      <c r="J65" s="235"/>
      <c r="K65" s="233"/>
      <c r="L65" s="233"/>
      <c r="M65" s="233"/>
      <c r="N65" s="233" t="s">
        <v>425</v>
      </c>
      <c r="O65" s="235"/>
      <c r="P65" s="233"/>
      <c r="Q65" s="236"/>
      <c r="R65" s="233"/>
      <c r="S65" s="233"/>
      <c r="T65" s="233"/>
      <c r="U65" s="233"/>
      <c r="V65" s="233"/>
      <c r="W65" s="233"/>
      <c r="X65" s="237"/>
      <c r="Y65" s="235"/>
      <c r="Z65" s="235"/>
      <c r="AA65" s="132" t="s">
        <v>425</v>
      </c>
      <c r="AB65" s="233"/>
      <c r="AC65" s="233"/>
      <c r="AD65" s="383"/>
      <c r="AE65" s="383"/>
    </row>
    <row r="66" spans="1:31" ht="15.6" x14ac:dyDescent="0.25">
      <c r="A66" s="130">
        <v>61</v>
      </c>
      <c r="B66" s="132">
        <v>61</v>
      </c>
      <c r="C66" s="239">
        <v>44379</v>
      </c>
      <c r="D66" s="241" t="s">
        <v>441</v>
      </c>
      <c r="E66" s="132" t="s">
        <v>425</v>
      </c>
      <c r="F66" s="233"/>
      <c r="G66" s="234"/>
      <c r="H66" s="132"/>
      <c r="I66" s="233"/>
      <c r="J66" s="235"/>
      <c r="K66" s="233"/>
      <c r="L66" s="233"/>
      <c r="M66" s="233"/>
      <c r="N66" s="233" t="s">
        <v>425</v>
      </c>
      <c r="O66" s="235"/>
      <c r="P66" s="233"/>
      <c r="Q66" s="236"/>
      <c r="R66" s="233"/>
      <c r="S66" s="233"/>
      <c r="T66" s="233"/>
      <c r="U66" s="233"/>
      <c r="V66" s="233"/>
      <c r="W66" s="233"/>
      <c r="X66" s="237"/>
      <c r="Y66" s="235"/>
      <c r="Z66" s="235"/>
      <c r="AA66" s="132" t="s">
        <v>425</v>
      </c>
      <c r="AB66" s="233"/>
      <c r="AC66" s="233"/>
      <c r="AD66" s="383"/>
      <c r="AE66" s="383"/>
    </row>
    <row r="67" spans="1:31" ht="15.6" x14ac:dyDescent="0.25">
      <c r="A67" s="130">
        <v>62</v>
      </c>
      <c r="B67" s="132">
        <v>62</v>
      </c>
      <c r="C67" s="239">
        <v>44379</v>
      </c>
      <c r="D67" s="241" t="s">
        <v>464</v>
      </c>
      <c r="E67" s="132" t="s">
        <v>425</v>
      </c>
      <c r="F67" s="233"/>
      <c r="G67" s="234"/>
      <c r="H67" s="132"/>
      <c r="I67" s="233"/>
      <c r="J67" s="235"/>
      <c r="K67" s="233"/>
      <c r="L67" s="233"/>
      <c r="M67" s="233"/>
      <c r="N67" s="233"/>
      <c r="O67" s="235" t="s">
        <v>425</v>
      </c>
      <c r="P67" s="233"/>
      <c r="Q67" s="236"/>
      <c r="R67" s="233"/>
      <c r="S67" s="233"/>
      <c r="T67" s="233"/>
      <c r="U67" s="233"/>
      <c r="V67" s="233"/>
      <c r="W67" s="233"/>
      <c r="X67" s="237"/>
      <c r="Y67" s="235"/>
      <c r="Z67" s="235"/>
      <c r="AA67" s="132" t="s">
        <v>425</v>
      </c>
      <c r="AB67" s="233"/>
      <c r="AC67" s="233"/>
      <c r="AD67" s="383"/>
      <c r="AE67" s="383"/>
    </row>
    <row r="68" spans="1:31" ht="15.6" x14ac:dyDescent="0.25">
      <c r="A68" s="130">
        <v>63</v>
      </c>
      <c r="B68" s="132">
        <v>63</v>
      </c>
      <c r="C68" s="239">
        <v>44383</v>
      </c>
      <c r="D68" s="241" t="s">
        <v>465</v>
      </c>
      <c r="E68" s="132" t="s">
        <v>425</v>
      </c>
      <c r="F68" s="233"/>
      <c r="G68" s="234"/>
      <c r="H68" s="132"/>
      <c r="I68" s="233"/>
      <c r="J68" s="235"/>
      <c r="K68" s="233"/>
      <c r="L68" s="233"/>
      <c r="M68" s="233"/>
      <c r="N68" s="233"/>
      <c r="O68" s="235" t="s">
        <v>425</v>
      </c>
      <c r="P68" s="233"/>
      <c r="Q68" s="236"/>
      <c r="R68" s="233"/>
      <c r="S68" s="233"/>
      <c r="T68" s="233"/>
      <c r="U68" s="233"/>
      <c r="V68" s="233"/>
      <c r="W68" s="233"/>
      <c r="X68" s="237"/>
      <c r="Y68" s="235"/>
      <c r="Z68" s="235"/>
      <c r="AA68" s="132" t="s">
        <v>425</v>
      </c>
      <c r="AB68" s="233"/>
      <c r="AC68" s="233"/>
      <c r="AD68" s="383"/>
      <c r="AE68" s="383"/>
    </row>
    <row r="69" spans="1:31" ht="15.6" x14ac:dyDescent="0.25">
      <c r="A69" s="130">
        <v>64</v>
      </c>
      <c r="B69" s="132">
        <v>64</v>
      </c>
      <c r="C69" s="239">
        <v>44383</v>
      </c>
      <c r="D69" s="241" t="s">
        <v>453</v>
      </c>
      <c r="E69" s="132" t="s">
        <v>425</v>
      </c>
      <c r="F69" s="233"/>
      <c r="G69" s="234"/>
      <c r="H69" s="132"/>
      <c r="I69" s="233"/>
      <c r="J69" s="235"/>
      <c r="K69" s="233"/>
      <c r="L69" s="233"/>
      <c r="M69" s="233"/>
      <c r="N69" s="233"/>
      <c r="O69" s="235" t="s">
        <v>425</v>
      </c>
      <c r="P69" s="233"/>
      <c r="Q69" s="236"/>
      <c r="R69" s="233"/>
      <c r="S69" s="233"/>
      <c r="T69" s="233"/>
      <c r="U69" s="233"/>
      <c r="V69" s="233"/>
      <c r="W69" s="233"/>
      <c r="X69" s="237"/>
      <c r="Y69" s="235"/>
      <c r="Z69" s="235"/>
      <c r="AA69" s="132" t="s">
        <v>425</v>
      </c>
      <c r="AB69" s="233"/>
      <c r="AC69" s="233"/>
      <c r="AD69" s="383"/>
      <c r="AE69" s="383"/>
    </row>
    <row r="70" spans="1:31" ht="15.6" x14ac:dyDescent="0.25">
      <c r="A70" s="130">
        <v>65</v>
      </c>
      <c r="B70" s="132">
        <v>65</v>
      </c>
      <c r="C70" s="239">
        <v>44384</v>
      </c>
      <c r="D70" s="241" t="s">
        <v>466</v>
      </c>
      <c r="E70" s="132" t="s">
        <v>425</v>
      </c>
      <c r="F70" s="233"/>
      <c r="G70" s="234"/>
      <c r="H70" s="132"/>
      <c r="I70" s="233"/>
      <c r="J70" s="235"/>
      <c r="K70" s="233"/>
      <c r="L70" s="233"/>
      <c r="M70" s="233"/>
      <c r="N70" s="233"/>
      <c r="O70" s="235" t="s">
        <v>425</v>
      </c>
      <c r="P70" s="233"/>
      <c r="Q70" s="236"/>
      <c r="R70" s="233"/>
      <c r="S70" s="233"/>
      <c r="T70" s="233"/>
      <c r="U70" s="233"/>
      <c r="V70" s="233"/>
      <c r="W70" s="233"/>
      <c r="X70" s="237"/>
      <c r="Y70" s="235"/>
      <c r="Z70" s="235"/>
      <c r="AA70" s="132" t="s">
        <v>425</v>
      </c>
      <c r="AB70" s="233"/>
      <c r="AC70" s="233"/>
      <c r="AD70" s="383"/>
      <c r="AE70" s="383"/>
    </row>
    <row r="71" spans="1:31" ht="15.6" x14ac:dyDescent="0.25">
      <c r="A71" s="130">
        <v>66</v>
      </c>
      <c r="B71" s="132">
        <v>66</v>
      </c>
      <c r="C71" s="239">
        <v>44393</v>
      </c>
      <c r="D71" s="241" t="s">
        <v>467</v>
      </c>
      <c r="E71" s="132" t="s">
        <v>425</v>
      </c>
      <c r="F71" s="233"/>
      <c r="G71" s="234"/>
      <c r="H71" s="132"/>
      <c r="I71" s="233"/>
      <c r="J71" s="235"/>
      <c r="K71" s="233"/>
      <c r="L71" s="233"/>
      <c r="M71" s="233"/>
      <c r="N71" s="233" t="s">
        <v>425</v>
      </c>
      <c r="O71" s="235"/>
      <c r="P71" s="233"/>
      <c r="Q71" s="236"/>
      <c r="R71" s="233"/>
      <c r="S71" s="233"/>
      <c r="T71" s="233"/>
      <c r="U71" s="233"/>
      <c r="V71" s="233"/>
      <c r="W71" s="233"/>
      <c r="X71" s="237"/>
      <c r="Y71" s="235"/>
      <c r="Z71" s="235"/>
      <c r="AA71" s="132" t="s">
        <v>425</v>
      </c>
      <c r="AB71" s="233"/>
      <c r="AC71" s="233"/>
      <c r="AD71" s="383"/>
      <c r="AE71" s="383"/>
    </row>
    <row r="72" spans="1:31" ht="15.6" x14ac:dyDescent="0.25">
      <c r="A72" s="130">
        <v>67</v>
      </c>
      <c r="B72" s="132">
        <v>67</v>
      </c>
      <c r="C72" s="239">
        <v>44411</v>
      </c>
      <c r="D72" s="241" t="s">
        <v>453</v>
      </c>
      <c r="E72" s="132" t="s">
        <v>425</v>
      </c>
      <c r="F72" s="233"/>
      <c r="G72" s="234"/>
      <c r="H72" s="132"/>
      <c r="I72" s="233"/>
      <c r="J72" s="235"/>
      <c r="K72" s="233"/>
      <c r="L72" s="233"/>
      <c r="M72" s="233"/>
      <c r="N72" s="233"/>
      <c r="O72" s="235" t="s">
        <v>425</v>
      </c>
      <c r="P72" s="233"/>
      <c r="Q72" s="236"/>
      <c r="R72" s="233"/>
      <c r="S72" s="233"/>
      <c r="T72" s="233"/>
      <c r="U72" s="233"/>
      <c r="V72" s="233"/>
      <c r="W72" s="233"/>
      <c r="X72" s="237"/>
      <c r="Y72" s="235"/>
      <c r="Z72" s="235"/>
      <c r="AA72" s="132" t="s">
        <v>425</v>
      </c>
      <c r="AB72" s="233"/>
      <c r="AC72" s="233"/>
      <c r="AD72" s="383"/>
      <c r="AE72" s="383"/>
    </row>
    <row r="73" spans="1:31" ht="15.6" x14ac:dyDescent="0.25">
      <c r="A73" s="130">
        <v>68</v>
      </c>
      <c r="B73" s="132">
        <v>68</v>
      </c>
      <c r="C73" s="239">
        <v>44417</v>
      </c>
      <c r="D73" s="241" t="s">
        <v>462</v>
      </c>
      <c r="E73" s="132" t="s">
        <v>425</v>
      </c>
      <c r="F73" s="233"/>
      <c r="G73" s="234"/>
      <c r="H73" s="132"/>
      <c r="I73" s="233"/>
      <c r="J73" s="235"/>
      <c r="K73" s="233"/>
      <c r="L73" s="233"/>
      <c r="M73" s="233"/>
      <c r="N73" s="233" t="s">
        <v>425</v>
      </c>
      <c r="O73" s="235"/>
      <c r="P73" s="233"/>
      <c r="Q73" s="236"/>
      <c r="R73" s="233"/>
      <c r="S73" s="233"/>
      <c r="T73" s="233"/>
      <c r="U73" s="233"/>
      <c r="V73" s="233"/>
      <c r="W73" s="233"/>
      <c r="X73" s="237"/>
      <c r="Y73" s="235"/>
      <c r="Z73" s="235"/>
      <c r="AA73" s="132" t="s">
        <v>425</v>
      </c>
      <c r="AB73" s="233"/>
      <c r="AC73" s="233"/>
      <c r="AD73" s="383"/>
      <c r="AE73" s="383"/>
    </row>
    <row r="74" spans="1:31" ht="15.6" x14ac:dyDescent="0.25">
      <c r="A74" s="130">
        <v>69</v>
      </c>
      <c r="B74" s="132">
        <v>69</v>
      </c>
      <c r="C74" s="239">
        <v>44424</v>
      </c>
      <c r="D74" s="241" t="s">
        <v>468</v>
      </c>
      <c r="E74" s="132" t="s">
        <v>425</v>
      </c>
      <c r="F74" s="233"/>
      <c r="G74" s="234"/>
      <c r="H74" s="132"/>
      <c r="I74" s="233"/>
      <c r="J74" s="235"/>
      <c r="K74" s="233"/>
      <c r="L74" s="233"/>
      <c r="M74" s="233"/>
      <c r="N74" s="233"/>
      <c r="O74" s="235" t="s">
        <v>425</v>
      </c>
      <c r="P74" s="233"/>
      <c r="Q74" s="236"/>
      <c r="R74" s="233"/>
      <c r="S74" s="233"/>
      <c r="T74" s="233"/>
      <c r="U74" s="233"/>
      <c r="V74" s="233"/>
      <c r="W74" s="233"/>
      <c r="X74" s="237"/>
      <c r="Y74" s="235"/>
      <c r="Z74" s="235"/>
      <c r="AA74" s="132" t="s">
        <v>425</v>
      </c>
      <c r="AB74" s="233"/>
      <c r="AC74" s="233"/>
      <c r="AD74" s="383"/>
      <c r="AE74" s="383"/>
    </row>
    <row r="75" spans="1:31" ht="15.6" x14ac:dyDescent="0.25">
      <c r="A75" s="130">
        <v>70</v>
      </c>
      <c r="B75" s="132">
        <v>70</v>
      </c>
      <c r="C75" s="239">
        <v>44424</v>
      </c>
      <c r="D75" s="241" t="s">
        <v>469</v>
      </c>
      <c r="E75" s="132" t="s">
        <v>425</v>
      </c>
      <c r="F75" s="233"/>
      <c r="G75" s="234"/>
      <c r="H75" s="132"/>
      <c r="I75" s="233"/>
      <c r="J75" s="235"/>
      <c r="K75" s="233"/>
      <c r="L75" s="233"/>
      <c r="M75" s="233"/>
      <c r="N75" s="233"/>
      <c r="O75" s="235" t="s">
        <v>425</v>
      </c>
      <c r="P75" s="233"/>
      <c r="Q75" s="236"/>
      <c r="R75" s="233"/>
      <c r="S75" s="233"/>
      <c r="T75" s="233"/>
      <c r="U75" s="233"/>
      <c r="V75" s="233"/>
      <c r="W75" s="233"/>
      <c r="X75" s="237"/>
      <c r="Y75" s="235"/>
      <c r="Z75" s="235"/>
      <c r="AA75" s="132" t="s">
        <v>425</v>
      </c>
      <c r="AB75" s="233"/>
      <c r="AC75" s="233"/>
      <c r="AD75" s="383"/>
      <c r="AE75" s="383"/>
    </row>
    <row r="76" spans="1:31" ht="15.6" x14ac:dyDescent="0.25">
      <c r="A76" s="130">
        <v>71</v>
      </c>
      <c r="B76" s="132">
        <v>71</v>
      </c>
      <c r="C76" s="239">
        <v>44426</v>
      </c>
      <c r="D76" s="241" t="s">
        <v>466</v>
      </c>
      <c r="E76" s="132" t="s">
        <v>425</v>
      </c>
      <c r="F76" s="233"/>
      <c r="G76" s="234"/>
      <c r="H76" s="132"/>
      <c r="I76" s="233"/>
      <c r="J76" s="235"/>
      <c r="K76" s="233"/>
      <c r="L76" s="233"/>
      <c r="M76" s="233"/>
      <c r="N76" s="233"/>
      <c r="O76" s="235" t="s">
        <v>425</v>
      </c>
      <c r="P76" s="233"/>
      <c r="Q76" s="236"/>
      <c r="R76" s="233"/>
      <c r="S76" s="233"/>
      <c r="T76" s="233"/>
      <c r="U76" s="233"/>
      <c r="V76" s="233"/>
      <c r="W76" s="233"/>
      <c r="X76" s="237"/>
      <c r="Y76" s="235"/>
      <c r="Z76" s="235"/>
      <c r="AA76" s="132" t="s">
        <v>425</v>
      </c>
      <c r="AB76" s="233"/>
      <c r="AC76" s="233"/>
      <c r="AD76" s="383"/>
      <c r="AE76" s="383"/>
    </row>
    <row r="77" spans="1:31" ht="15.6" x14ac:dyDescent="0.25">
      <c r="A77" s="130">
        <v>72</v>
      </c>
      <c r="B77" s="132">
        <v>72</v>
      </c>
      <c r="C77" s="239">
        <v>44427</v>
      </c>
      <c r="D77" s="241" t="s">
        <v>445</v>
      </c>
      <c r="E77" s="132" t="s">
        <v>425</v>
      </c>
      <c r="F77" s="233"/>
      <c r="G77" s="234"/>
      <c r="H77" s="132"/>
      <c r="I77" s="233"/>
      <c r="J77" s="235"/>
      <c r="K77" s="233"/>
      <c r="L77" s="233"/>
      <c r="M77" s="233"/>
      <c r="N77" s="233"/>
      <c r="O77" s="235" t="s">
        <v>425</v>
      </c>
      <c r="P77" s="233"/>
      <c r="Q77" s="236"/>
      <c r="R77" s="233"/>
      <c r="S77" s="233"/>
      <c r="T77" s="233"/>
      <c r="U77" s="233"/>
      <c r="V77" s="233"/>
      <c r="W77" s="233"/>
      <c r="X77" s="237"/>
      <c r="Y77" s="235"/>
      <c r="Z77" s="235"/>
      <c r="AA77" s="132" t="s">
        <v>425</v>
      </c>
      <c r="AB77" s="233"/>
      <c r="AC77" s="233"/>
      <c r="AD77" s="383"/>
      <c r="AE77" s="383"/>
    </row>
    <row r="78" spans="1:31" ht="15.6" x14ac:dyDescent="0.25">
      <c r="A78" s="130">
        <v>73</v>
      </c>
      <c r="B78" s="132">
        <v>73</v>
      </c>
      <c r="C78" s="239">
        <v>44427</v>
      </c>
      <c r="D78" s="241" t="s">
        <v>448</v>
      </c>
      <c r="E78" s="132" t="s">
        <v>425</v>
      </c>
      <c r="F78" s="233"/>
      <c r="G78" s="234"/>
      <c r="H78" s="132"/>
      <c r="I78" s="233"/>
      <c r="J78" s="235"/>
      <c r="K78" s="233"/>
      <c r="L78" s="233"/>
      <c r="M78" s="233"/>
      <c r="N78" s="233" t="s">
        <v>425</v>
      </c>
      <c r="O78" s="235"/>
      <c r="P78" s="233"/>
      <c r="Q78" s="236"/>
      <c r="R78" s="233"/>
      <c r="S78" s="233"/>
      <c r="T78" s="233"/>
      <c r="U78" s="233"/>
      <c r="V78" s="233"/>
      <c r="W78" s="233"/>
      <c r="X78" s="237"/>
      <c r="Y78" s="235"/>
      <c r="Z78" s="235"/>
      <c r="AA78" s="132" t="s">
        <v>425</v>
      </c>
      <c r="AB78" s="233"/>
      <c r="AC78" s="233"/>
      <c r="AD78" s="383"/>
      <c r="AE78" s="383"/>
    </row>
    <row r="79" spans="1:31" ht="15.6" x14ac:dyDescent="0.25">
      <c r="A79" s="130">
        <v>74</v>
      </c>
      <c r="B79" s="132">
        <v>74</v>
      </c>
      <c r="C79" s="239">
        <v>44431</v>
      </c>
      <c r="D79" s="241" t="s">
        <v>457</v>
      </c>
      <c r="E79" s="132" t="s">
        <v>425</v>
      </c>
      <c r="F79" s="233"/>
      <c r="G79" s="234"/>
      <c r="H79" s="132"/>
      <c r="I79" s="233"/>
      <c r="J79" s="235"/>
      <c r="K79" s="233"/>
      <c r="L79" s="233"/>
      <c r="M79" s="233"/>
      <c r="N79" s="233" t="s">
        <v>425</v>
      </c>
      <c r="O79" s="235"/>
      <c r="P79" s="233"/>
      <c r="Q79" s="236"/>
      <c r="R79" s="233"/>
      <c r="S79" s="233"/>
      <c r="T79" s="233"/>
      <c r="U79" s="233"/>
      <c r="V79" s="233"/>
      <c r="W79" s="233"/>
      <c r="X79" s="237"/>
      <c r="Y79" s="235"/>
      <c r="Z79" s="235"/>
      <c r="AA79" s="132" t="s">
        <v>425</v>
      </c>
      <c r="AB79" s="233"/>
      <c r="AC79" s="233"/>
      <c r="AD79" s="383"/>
      <c r="AE79" s="383"/>
    </row>
    <row r="80" spans="1:31" ht="15.6" x14ac:dyDescent="0.25">
      <c r="A80" s="130">
        <v>75</v>
      </c>
      <c r="B80" s="132">
        <v>75</v>
      </c>
      <c r="C80" s="239">
        <v>44431</v>
      </c>
      <c r="D80" s="241" t="s">
        <v>470</v>
      </c>
      <c r="E80" s="132" t="s">
        <v>425</v>
      </c>
      <c r="F80" s="233"/>
      <c r="G80" s="234"/>
      <c r="H80" s="132"/>
      <c r="I80" s="233"/>
      <c r="J80" s="235"/>
      <c r="K80" s="233"/>
      <c r="L80" s="233"/>
      <c r="M80" s="233"/>
      <c r="N80" s="233"/>
      <c r="O80" s="235"/>
      <c r="P80" s="233"/>
      <c r="Q80" s="236"/>
      <c r="R80" s="233"/>
      <c r="S80" s="233"/>
      <c r="T80" s="233"/>
      <c r="U80" s="233"/>
      <c r="V80" s="233"/>
      <c r="W80" s="233"/>
      <c r="X80" s="237"/>
      <c r="Y80" s="235"/>
      <c r="Z80" s="235"/>
      <c r="AA80" s="132" t="s">
        <v>425</v>
      </c>
      <c r="AB80" s="233"/>
      <c r="AC80" s="233"/>
      <c r="AD80" s="383"/>
      <c r="AE80" s="383"/>
    </row>
    <row r="81" spans="1:31" ht="15.6" x14ac:dyDescent="0.25">
      <c r="A81" s="130">
        <v>76</v>
      </c>
      <c r="B81" s="132">
        <v>76</v>
      </c>
      <c r="C81" s="239">
        <v>44431</v>
      </c>
      <c r="D81" s="241" t="s">
        <v>460</v>
      </c>
      <c r="E81" s="132" t="s">
        <v>425</v>
      </c>
      <c r="F81" s="233"/>
      <c r="G81" s="234"/>
      <c r="H81" s="132"/>
      <c r="I81" s="233"/>
      <c r="J81" s="235"/>
      <c r="K81" s="233" t="s">
        <v>425</v>
      </c>
      <c r="L81" s="233"/>
      <c r="M81" s="233" t="s">
        <v>425</v>
      </c>
      <c r="N81" s="233"/>
      <c r="O81" s="235"/>
      <c r="P81" s="233"/>
      <c r="Q81" s="236"/>
      <c r="R81" s="233"/>
      <c r="S81" s="233"/>
      <c r="T81" s="233"/>
      <c r="U81" s="233"/>
      <c r="V81" s="233"/>
      <c r="W81" s="233"/>
      <c r="X81" s="237"/>
      <c r="Y81" s="235"/>
      <c r="Z81" s="235"/>
      <c r="AA81" s="132" t="s">
        <v>425</v>
      </c>
      <c r="AB81" s="233"/>
      <c r="AC81" s="233"/>
      <c r="AD81" s="383"/>
      <c r="AE81" s="383"/>
    </row>
    <row r="82" spans="1:31" ht="15.6" x14ac:dyDescent="0.25">
      <c r="A82" s="130">
        <v>77</v>
      </c>
      <c r="B82" s="132">
        <v>77</v>
      </c>
      <c r="C82" s="239">
        <v>44431</v>
      </c>
      <c r="D82" s="241" t="s">
        <v>471</v>
      </c>
      <c r="E82" s="132" t="s">
        <v>425</v>
      </c>
      <c r="F82" s="233"/>
      <c r="G82" s="234"/>
      <c r="H82" s="132"/>
      <c r="I82" s="233"/>
      <c r="J82" s="235"/>
      <c r="K82" s="233" t="s">
        <v>425</v>
      </c>
      <c r="L82" s="233"/>
      <c r="M82" s="233"/>
      <c r="N82" s="233"/>
      <c r="O82" s="235"/>
      <c r="P82" s="233"/>
      <c r="Q82" s="236"/>
      <c r="R82" s="233"/>
      <c r="S82" s="233"/>
      <c r="T82" s="233"/>
      <c r="U82" s="233"/>
      <c r="V82" s="233"/>
      <c r="W82" s="233"/>
      <c r="X82" s="237"/>
      <c r="Y82" s="235"/>
      <c r="Z82" s="235"/>
      <c r="AA82" s="132" t="s">
        <v>425</v>
      </c>
      <c r="AB82" s="233"/>
      <c r="AC82" s="233"/>
      <c r="AD82" s="383"/>
      <c r="AE82" s="383"/>
    </row>
    <row r="83" spans="1:31" ht="15.6" x14ac:dyDescent="0.25">
      <c r="A83" s="130">
        <v>78</v>
      </c>
      <c r="B83" s="132">
        <v>78</v>
      </c>
      <c r="C83" s="239">
        <v>44432</v>
      </c>
      <c r="D83" s="241" t="s">
        <v>472</v>
      </c>
      <c r="E83" s="132" t="s">
        <v>425</v>
      </c>
      <c r="F83" s="233"/>
      <c r="G83" s="234"/>
      <c r="H83" s="132"/>
      <c r="I83" s="233"/>
      <c r="J83" s="235"/>
      <c r="K83" s="233"/>
      <c r="L83" s="233"/>
      <c r="M83" s="233"/>
      <c r="N83" s="233"/>
      <c r="O83" s="235" t="s">
        <v>425</v>
      </c>
      <c r="P83" s="233"/>
      <c r="Q83" s="236"/>
      <c r="R83" s="233"/>
      <c r="S83" s="233"/>
      <c r="T83" s="233"/>
      <c r="U83" s="233"/>
      <c r="V83" s="233"/>
      <c r="W83" s="233"/>
      <c r="X83" s="237"/>
      <c r="Y83" s="235"/>
      <c r="Z83" s="235"/>
      <c r="AA83" s="132" t="s">
        <v>425</v>
      </c>
      <c r="AB83" s="233"/>
      <c r="AC83" s="233"/>
      <c r="AD83" s="383"/>
      <c r="AE83" s="383"/>
    </row>
    <row r="84" spans="1:31" ht="15.6" x14ac:dyDescent="0.25">
      <c r="A84" s="130">
        <v>79</v>
      </c>
      <c r="B84" s="132">
        <v>79</v>
      </c>
      <c r="C84" s="239">
        <v>44432</v>
      </c>
      <c r="D84" s="241" t="s">
        <v>469</v>
      </c>
      <c r="E84" s="132" t="s">
        <v>425</v>
      </c>
      <c r="F84" s="233"/>
      <c r="G84" s="234"/>
      <c r="H84" s="132"/>
      <c r="I84" s="233"/>
      <c r="J84" s="235"/>
      <c r="K84" s="233"/>
      <c r="L84" s="233"/>
      <c r="M84" s="233"/>
      <c r="N84" s="233" t="s">
        <v>425</v>
      </c>
      <c r="O84" s="235"/>
      <c r="P84" s="233"/>
      <c r="Q84" s="236"/>
      <c r="R84" s="233"/>
      <c r="S84" s="233"/>
      <c r="T84" s="233"/>
      <c r="U84" s="233"/>
      <c r="V84" s="233"/>
      <c r="W84" s="233"/>
      <c r="X84" s="237"/>
      <c r="Y84" s="235"/>
      <c r="Z84" s="235"/>
      <c r="AA84" s="132" t="s">
        <v>425</v>
      </c>
      <c r="AB84" s="233"/>
      <c r="AC84" s="233"/>
      <c r="AD84" s="383"/>
      <c r="AE84" s="383"/>
    </row>
    <row r="85" spans="1:31" ht="15.6" x14ac:dyDescent="0.25">
      <c r="A85" s="130">
        <v>80</v>
      </c>
      <c r="B85" s="132">
        <v>80</v>
      </c>
      <c r="C85" s="239">
        <v>44434</v>
      </c>
      <c r="D85" s="241" t="s">
        <v>446</v>
      </c>
      <c r="E85" s="132" t="s">
        <v>425</v>
      </c>
      <c r="F85" s="233"/>
      <c r="G85" s="234"/>
      <c r="H85" s="132"/>
      <c r="I85" s="233"/>
      <c r="J85" s="235"/>
      <c r="K85" s="233"/>
      <c r="L85" s="233"/>
      <c r="M85" s="233"/>
      <c r="N85" s="233" t="s">
        <v>425</v>
      </c>
      <c r="O85" s="235"/>
      <c r="P85" s="233"/>
      <c r="Q85" s="236"/>
      <c r="R85" s="233"/>
      <c r="S85" s="233"/>
      <c r="T85" s="233"/>
      <c r="U85" s="233"/>
      <c r="V85" s="233"/>
      <c r="W85" s="233"/>
      <c r="X85" s="237"/>
      <c r="Y85" s="235"/>
      <c r="Z85" s="235"/>
      <c r="AA85" s="132" t="s">
        <v>425</v>
      </c>
      <c r="AB85" s="233"/>
      <c r="AC85" s="233"/>
      <c r="AD85" s="383"/>
      <c r="AE85" s="383"/>
    </row>
    <row r="86" spans="1:31" ht="15.6" x14ac:dyDescent="0.25">
      <c r="A86" s="130">
        <v>81</v>
      </c>
      <c r="B86" s="132">
        <v>81</v>
      </c>
      <c r="C86" s="239">
        <v>44435</v>
      </c>
      <c r="D86" s="241" t="s">
        <v>473</v>
      </c>
      <c r="E86" s="132" t="s">
        <v>425</v>
      </c>
      <c r="F86" s="233"/>
      <c r="G86" s="234"/>
      <c r="H86" s="132"/>
      <c r="I86" s="233"/>
      <c r="J86" s="235"/>
      <c r="K86" s="233"/>
      <c r="L86" s="233"/>
      <c r="M86" s="233"/>
      <c r="N86" s="233"/>
      <c r="O86" s="235" t="s">
        <v>425</v>
      </c>
      <c r="P86" s="233"/>
      <c r="Q86" s="236"/>
      <c r="R86" s="233"/>
      <c r="S86" s="233"/>
      <c r="T86" s="233"/>
      <c r="U86" s="233"/>
      <c r="V86" s="233"/>
      <c r="W86" s="233"/>
      <c r="X86" s="237"/>
      <c r="Y86" s="235"/>
      <c r="Z86" s="235"/>
      <c r="AA86" s="132" t="s">
        <v>425</v>
      </c>
      <c r="AB86" s="233"/>
      <c r="AC86" s="233"/>
      <c r="AD86" s="383"/>
      <c r="AE86" s="383"/>
    </row>
    <row r="87" spans="1:31" ht="15.6" x14ac:dyDescent="0.25">
      <c r="A87" s="130">
        <v>82</v>
      </c>
      <c r="B87" s="132">
        <v>82</v>
      </c>
      <c r="C87" s="239">
        <v>44441</v>
      </c>
      <c r="D87" s="241" t="s">
        <v>474</v>
      </c>
      <c r="E87" s="132" t="s">
        <v>425</v>
      </c>
      <c r="F87" s="233"/>
      <c r="G87" s="234"/>
      <c r="H87" s="132"/>
      <c r="I87" s="233"/>
      <c r="J87" s="235"/>
      <c r="K87" s="233"/>
      <c r="L87" s="233"/>
      <c r="M87" s="233"/>
      <c r="N87" s="233" t="s">
        <v>425</v>
      </c>
      <c r="O87" s="235"/>
      <c r="P87" s="233"/>
      <c r="Q87" s="236"/>
      <c r="R87" s="233"/>
      <c r="S87" s="233"/>
      <c r="T87" s="233"/>
      <c r="U87" s="233"/>
      <c r="V87" s="233"/>
      <c r="W87" s="233"/>
      <c r="X87" s="237"/>
      <c r="Y87" s="235"/>
      <c r="Z87" s="235"/>
      <c r="AA87" s="132" t="s">
        <v>425</v>
      </c>
      <c r="AB87" s="233"/>
      <c r="AC87" s="233"/>
      <c r="AD87" s="383"/>
      <c r="AE87" s="383"/>
    </row>
    <row r="88" spans="1:31" ht="15.6" x14ac:dyDescent="0.25">
      <c r="A88" s="130">
        <v>83</v>
      </c>
      <c r="B88" s="132">
        <v>83</v>
      </c>
      <c r="C88" s="239">
        <v>44442</v>
      </c>
      <c r="D88" s="241" t="s">
        <v>446</v>
      </c>
      <c r="E88" s="132" t="s">
        <v>425</v>
      </c>
      <c r="F88" s="233"/>
      <c r="G88" s="234"/>
      <c r="H88" s="132"/>
      <c r="I88" s="233"/>
      <c r="J88" s="235"/>
      <c r="K88" s="233"/>
      <c r="L88" s="233"/>
      <c r="M88" s="233"/>
      <c r="N88" s="233"/>
      <c r="O88" s="235" t="s">
        <v>425</v>
      </c>
      <c r="P88" s="233"/>
      <c r="Q88" s="236"/>
      <c r="R88" s="233"/>
      <c r="S88" s="233"/>
      <c r="T88" s="233"/>
      <c r="U88" s="233"/>
      <c r="V88" s="233"/>
      <c r="W88" s="233"/>
      <c r="X88" s="237"/>
      <c r="Y88" s="235"/>
      <c r="Z88" s="235"/>
      <c r="AA88" s="132" t="s">
        <v>425</v>
      </c>
      <c r="AB88" s="233"/>
      <c r="AC88" s="233"/>
      <c r="AD88" s="383"/>
      <c r="AE88" s="383"/>
    </row>
    <row r="89" spans="1:31" ht="15.6" x14ac:dyDescent="0.25">
      <c r="A89" s="130">
        <v>84</v>
      </c>
      <c r="B89" s="132">
        <v>84</v>
      </c>
      <c r="C89" s="239">
        <v>44442</v>
      </c>
      <c r="D89" s="241" t="s">
        <v>443</v>
      </c>
      <c r="E89" s="132" t="s">
        <v>425</v>
      </c>
      <c r="F89" s="233"/>
      <c r="G89" s="234"/>
      <c r="H89" s="132"/>
      <c r="I89" s="233"/>
      <c r="J89" s="235"/>
      <c r="K89" s="233"/>
      <c r="L89" s="233"/>
      <c r="M89" s="233"/>
      <c r="N89" s="233"/>
      <c r="O89" s="235" t="s">
        <v>425</v>
      </c>
      <c r="P89" s="233"/>
      <c r="Q89" s="236"/>
      <c r="R89" s="233"/>
      <c r="S89" s="233"/>
      <c r="T89" s="233"/>
      <c r="U89" s="233"/>
      <c r="V89" s="233"/>
      <c r="W89" s="233"/>
      <c r="X89" s="237"/>
      <c r="Y89" s="235"/>
      <c r="Z89" s="235"/>
      <c r="AA89" s="132" t="s">
        <v>425</v>
      </c>
      <c r="AB89" s="233"/>
      <c r="AC89" s="233"/>
      <c r="AD89" s="383"/>
      <c r="AE89" s="383"/>
    </row>
    <row r="90" spans="1:31" ht="15.6" x14ac:dyDescent="0.25">
      <c r="A90" s="130">
        <v>85</v>
      </c>
      <c r="B90" s="132">
        <v>85</v>
      </c>
      <c r="C90" s="239">
        <v>44442</v>
      </c>
      <c r="D90" s="241" t="s">
        <v>469</v>
      </c>
      <c r="E90" s="132" t="s">
        <v>425</v>
      </c>
      <c r="F90" s="233"/>
      <c r="G90" s="234"/>
      <c r="H90" s="132"/>
      <c r="I90" s="233"/>
      <c r="J90" s="235"/>
      <c r="K90" s="233"/>
      <c r="L90" s="233"/>
      <c r="M90" s="233"/>
      <c r="N90" s="233"/>
      <c r="O90" s="235" t="s">
        <v>425</v>
      </c>
      <c r="P90" s="233"/>
      <c r="Q90" s="236"/>
      <c r="R90" s="233"/>
      <c r="S90" s="233"/>
      <c r="T90" s="233"/>
      <c r="U90" s="233"/>
      <c r="V90" s="233"/>
      <c r="W90" s="233"/>
      <c r="X90" s="237"/>
      <c r="Y90" s="235"/>
      <c r="Z90" s="235"/>
      <c r="AA90" s="132" t="s">
        <v>425</v>
      </c>
      <c r="AB90" s="233"/>
      <c r="AC90" s="233"/>
      <c r="AD90" s="383"/>
      <c r="AE90" s="383"/>
    </row>
    <row r="91" spans="1:31" ht="15.6" x14ac:dyDescent="0.25">
      <c r="A91" s="130">
        <v>86</v>
      </c>
      <c r="B91" s="132">
        <v>86</v>
      </c>
      <c r="C91" s="239">
        <v>44447</v>
      </c>
      <c r="D91" s="241" t="s">
        <v>441</v>
      </c>
      <c r="E91" s="132" t="s">
        <v>425</v>
      </c>
      <c r="F91" s="233"/>
      <c r="G91" s="234"/>
      <c r="H91" s="132"/>
      <c r="I91" s="233"/>
      <c r="J91" s="235"/>
      <c r="K91" s="233"/>
      <c r="L91" s="233"/>
      <c r="M91" s="233"/>
      <c r="N91" s="233"/>
      <c r="O91" s="235" t="s">
        <v>425</v>
      </c>
      <c r="P91" s="233"/>
      <c r="Q91" s="236"/>
      <c r="R91" s="233"/>
      <c r="S91" s="233"/>
      <c r="T91" s="233"/>
      <c r="U91" s="233"/>
      <c r="V91" s="233"/>
      <c r="W91" s="233"/>
      <c r="X91" s="237"/>
      <c r="Y91" s="235"/>
      <c r="Z91" s="235"/>
      <c r="AA91" s="132" t="s">
        <v>425</v>
      </c>
      <c r="AB91" s="233"/>
      <c r="AC91" s="233"/>
      <c r="AD91" s="383"/>
      <c r="AE91" s="383"/>
    </row>
    <row r="92" spans="1:31" ht="15.6" x14ac:dyDescent="0.25">
      <c r="A92" s="130">
        <v>87</v>
      </c>
      <c r="B92" s="132">
        <v>87</v>
      </c>
      <c r="C92" s="239">
        <v>44458</v>
      </c>
      <c r="D92" s="241" t="s">
        <v>475</v>
      </c>
      <c r="E92" s="132" t="s">
        <v>425</v>
      </c>
      <c r="F92" s="233"/>
      <c r="G92" s="234"/>
      <c r="H92" s="132"/>
      <c r="I92" s="233"/>
      <c r="J92" s="235"/>
      <c r="K92" s="233"/>
      <c r="L92" s="233"/>
      <c r="M92" s="233"/>
      <c r="N92" s="233"/>
      <c r="O92" s="235" t="s">
        <v>425</v>
      </c>
      <c r="P92" s="233"/>
      <c r="Q92" s="236"/>
      <c r="R92" s="233"/>
      <c r="S92" s="233"/>
      <c r="T92" s="233"/>
      <c r="U92" s="233"/>
      <c r="V92" s="233"/>
      <c r="W92" s="233"/>
      <c r="X92" s="237"/>
      <c r="Y92" s="235"/>
      <c r="Z92" s="235"/>
      <c r="AA92" s="132" t="s">
        <v>425</v>
      </c>
      <c r="AB92" s="233"/>
      <c r="AC92" s="233"/>
      <c r="AD92" s="383"/>
      <c r="AE92" s="383"/>
    </row>
    <row r="93" spans="1:31" ht="15.6" x14ac:dyDescent="0.25">
      <c r="A93" s="130">
        <v>88</v>
      </c>
      <c r="B93" s="132">
        <v>88</v>
      </c>
      <c r="C93" s="239">
        <v>44452</v>
      </c>
      <c r="D93" s="241" t="s">
        <v>439</v>
      </c>
      <c r="E93" s="132" t="s">
        <v>425</v>
      </c>
      <c r="F93" s="233"/>
      <c r="G93" s="234"/>
      <c r="H93" s="132"/>
      <c r="I93" s="233"/>
      <c r="J93" s="235"/>
      <c r="K93" s="233"/>
      <c r="L93" s="233"/>
      <c r="M93" s="233"/>
      <c r="N93" s="233"/>
      <c r="O93" s="235"/>
      <c r="P93" s="233"/>
      <c r="Q93" s="236"/>
      <c r="R93" s="233"/>
      <c r="S93" s="233"/>
      <c r="T93" s="233"/>
      <c r="U93" s="233"/>
      <c r="V93" s="233"/>
      <c r="W93" s="233"/>
      <c r="X93" s="237"/>
      <c r="Y93" s="235"/>
      <c r="Z93" s="235"/>
      <c r="AA93" s="132" t="s">
        <v>425</v>
      </c>
      <c r="AB93" s="233"/>
      <c r="AC93" s="233"/>
      <c r="AD93" s="383"/>
      <c r="AE93" s="383"/>
    </row>
    <row r="94" spans="1:31" ht="15.6" x14ac:dyDescent="0.25">
      <c r="A94" s="130">
        <v>89</v>
      </c>
      <c r="B94" s="132">
        <v>89</v>
      </c>
      <c r="C94" s="239">
        <v>44452</v>
      </c>
      <c r="D94" s="241" t="s">
        <v>466</v>
      </c>
      <c r="E94" s="132" t="s">
        <v>425</v>
      </c>
      <c r="F94" s="233"/>
      <c r="G94" s="234"/>
      <c r="H94" s="132"/>
      <c r="I94" s="233"/>
      <c r="J94" s="235"/>
      <c r="K94" s="233"/>
      <c r="L94" s="233"/>
      <c r="M94" s="233"/>
      <c r="N94" s="233"/>
      <c r="O94" s="235"/>
      <c r="P94" s="233"/>
      <c r="Q94" s="236"/>
      <c r="R94" s="233"/>
      <c r="S94" s="233"/>
      <c r="T94" s="233"/>
      <c r="U94" s="233"/>
      <c r="V94" s="233"/>
      <c r="W94" s="233"/>
      <c r="X94" s="237"/>
      <c r="Y94" s="235"/>
      <c r="Z94" s="235"/>
      <c r="AA94" s="132" t="s">
        <v>425</v>
      </c>
      <c r="AB94" s="233"/>
      <c r="AC94" s="233"/>
      <c r="AD94" s="383"/>
      <c r="AE94" s="383"/>
    </row>
    <row r="95" spans="1:31" ht="15.6" x14ac:dyDescent="0.25">
      <c r="A95" s="130">
        <v>90</v>
      </c>
      <c r="B95" s="132">
        <v>90</v>
      </c>
      <c r="C95" s="239">
        <v>44453</v>
      </c>
      <c r="D95" s="241" t="s">
        <v>476</v>
      </c>
      <c r="E95" s="132" t="s">
        <v>425</v>
      </c>
      <c r="F95" s="233"/>
      <c r="G95" s="234"/>
      <c r="H95" s="132"/>
      <c r="I95" s="233"/>
      <c r="J95" s="235"/>
      <c r="K95" s="233"/>
      <c r="L95" s="233"/>
      <c r="M95" s="233"/>
      <c r="N95" s="233" t="s">
        <v>425</v>
      </c>
      <c r="O95" s="235"/>
      <c r="P95" s="233"/>
      <c r="Q95" s="236"/>
      <c r="R95" s="233"/>
      <c r="S95" s="233"/>
      <c r="T95" s="233"/>
      <c r="U95" s="233"/>
      <c r="V95" s="233"/>
      <c r="W95" s="233"/>
      <c r="X95" s="237"/>
      <c r="Y95" s="235"/>
      <c r="Z95" s="235"/>
      <c r="AA95" s="132" t="s">
        <v>425</v>
      </c>
      <c r="AB95" s="233"/>
      <c r="AC95" s="233"/>
      <c r="AD95" s="383"/>
      <c r="AE95" s="383"/>
    </row>
    <row r="96" spans="1:31" ht="15.6" x14ac:dyDescent="0.25">
      <c r="A96" s="130">
        <v>91</v>
      </c>
      <c r="B96" s="132">
        <v>91</v>
      </c>
      <c r="C96" s="239">
        <v>44461</v>
      </c>
      <c r="D96" s="241" t="s">
        <v>477</v>
      </c>
      <c r="E96" s="132" t="s">
        <v>425</v>
      </c>
      <c r="F96" s="233"/>
      <c r="G96" s="234"/>
      <c r="H96" s="132"/>
      <c r="I96" s="233"/>
      <c r="J96" s="235"/>
      <c r="K96" s="233"/>
      <c r="L96" s="233"/>
      <c r="M96" s="233"/>
      <c r="N96" s="233"/>
      <c r="O96" s="235" t="s">
        <v>425</v>
      </c>
      <c r="P96" s="233"/>
      <c r="Q96" s="236"/>
      <c r="R96" s="233"/>
      <c r="S96" s="233"/>
      <c r="T96" s="233"/>
      <c r="U96" s="233"/>
      <c r="V96" s="233"/>
      <c r="W96" s="233"/>
      <c r="X96" s="237"/>
      <c r="Y96" s="235"/>
      <c r="Z96" s="235"/>
      <c r="AA96" s="132" t="s">
        <v>425</v>
      </c>
      <c r="AB96" s="233"/>
      <c r="AC96" s="233"/>
      <c r="AD96" s="383"/>
      <c r="AE96" s="383"/>
    </row>
    <row r="97" spans="1:31" ht="15.6" x14ac:dyDescent="0.25">
      <c r="A97" s="130">
        <v>92</v>
      </c>
      <c r="B97" s="132">
        <v>92</v>
      </c>
      <c r="C97" s="239">
        <v>44473</v>
      </c>
      <c r="D97" s="241" t="s">
        <v>432</v>
      </c>
      <c r="E97" s="132" t="s">
        <v>425</v>
      </c>
      <c r="F97" s="233"/>
      <c r="G97" s="234"/>
      <c r="H97" s="132"/>
      <c r="I97" s="233"/>
      <c r="J97" s="235"/>
      <c r="K97" s="233"/>
      <c r="L97" s="233"/>
      <c r="M97" s="233"/>
      <c r="N97" s="233" t="s">
        <v>425</v>
      </c>
      <c r="O97" s="235"/>
      <c r="P97" s="233"/>
      <c r="Q97" s="236"/>
      <c r="R97" s="233"/>
      <c r="S97" s="233"/>
      <c r="T97" s="233"/>
      <c r="U97" s="233"/>
      <c r="V97" s="233"/>
      <c r="W97" s="233"/>
      <c r="X97" s="237"/>
      <c r="Y97" s="235"/>
      <c r="Z97" s="235"/>
      <c r="AA97" s="132" t="s">
        <v>425</v>
      </c>
      <c r="AB97" s="233"/>
      <c r="AC97" s="233"/>
      <c r="AD97" s="383"/>
      <c r="AE97" s="383"/>
    </row>
    <row r="98" spans="1:31" ht="15.6" x14ac:dyDescent="0.25">
      <c r="A98" s="130">
        <v>93</v>
      </c>
      <c r="B98" s="132">
        <v>93</v>
      </c>
      <c r="C98" s="239">
        <v>44475</v>
      </c>
      <c r="D98" s="241" t="s">
        <v>478</v>
      </c>
      <c r="E98" s="132" t="s">
        <v>425</v>
      </c>
      <c r="F98" s="233"/>
      <c r="G98" s="234"/>
      <c r="H98" s="132"/>
      <c r="I98" s="233"/>
      <c r="J98" s="235"/>
      <c r="K98" s="233"/>
      <c r="L98" s="233"/>
      <c r="M98" s="233"/>
      <c r="N98" s="233"/>
      <c r="O98" s="235" t="s">
        <v>425</v>
      </c>
      <c r="P98" s="233"/>
      <c r="Q98" s="236"/>
      <c r="R98" s="233"/>
      <c r="S98" s="233"/>
      <c r="T98" s="233"/>
      <c r="U98" s="233"/>
      <c r="V98" s="233"/>
      <c r="W98" s="233"/>
      <c r="X98" s="237"/>
      <c r="Y98" s="235"/>
      <c r="Z98" s="235"/>
      <c r="AA98" s="132" t="s">
        <v>425</v>
      </c>
      <c r="AB98" s="233"/>
      <c r="AC98" s="233"/>
      <c r="AD98" s="383"/>
      <c r="AE98" s="383"/>
    </row>
    <row r="99" spans="1:31" ht="15.6" x14ac:dyDescent="0.25">
      <c r="A99" s="130">
        <v>94</v>
      </c>
      <c r="B99" s="132">
        <v>94</v>
      </c>
      <c r="C99" s="239">
        <v>44475</v>
      </c>
      <c r="D99" s="241" t="s">
        <v>479</v>
      </c>
      <c r="E99" s="132" t="s">
        <v>425</v>
      </c>
      <c r="F99" s="233"/>
      <c r="G99" s="234"/>
      <c r="H99" s="132"/>
      <c r="I99" s="233"/>
      <c r="J99" s="235"/>
      <c r="K99" s="233" t="s">
        <v>425</v>
      </c>
      <c r="L99" s="233"/>
      <c r="M99" s="233"/>
      <c r="N99" s="233" t="s">
        <v>425</v>
      </c>
      <c r="O99" s="235"/>
      <c r="P99" s="233"/>
      <c r="Q99" s="236"/>
      <c r="R99" s="233"/>
      <c r="S99" s="233"/>
      <c r="T99" s="233"/>
      <c r="U99" s="233"/>
      <c r="V99" s="233"/>
      <c r="W99" s="233"/>
      <c r="X99" s="237"/>
      <c r="Y99" s="235"/>
      <c r="Z99" s="235"/>
      <c r="AA99" s="132" t="s">
        <v>425</v>
      </c>
      <c r="AB99" s="233"/>
      <c r="AC99" s="233"/>
      <c r="AD99" s="383"/>
      <c r="AE99" s="383"/>
    </row>
    <row r="100" spans="1:31" ht="15.6" x14ac:dyDescent="0.25">
      <c r="A100" s="130">
        <v>95</v>
      </c>
      <c r="B100" s="132">
        <v>95</v>
      </c>
      <c r="C100" s="239">
        <v>44475</v>
      </c>
      <c r="D100" s="241" t="s">
        <v>439</v>
      </c>
      <c r="E100" s="132" t="s">
        <v>425</v>
      </c>
      <c r="F100" s="233"/>
      <c r="G100" s="234"/>
      <c r="H100" s="132"/>
      <c r="I100" s="233"/>
      <c r="J100" s="235"/>
      <c r="K100" s="233"/>
      <c r="L100" s="233"/>
      <c r="M100" s="233"/>
      <c r="N100" s="233" t="s">
        <v>425</v>
      </c>
      <c r="O100" s="235"/>
      <c r="P100" s="233"/>
      <c r="Q100" s="236"/>
      <c r="R100" s="233"/>
      <c r="S100" s="233"/>
      <c r="T100" s="233"/>
      <c r="U100" s="233"/>
      <c r="V100" s="233"/>
      <c r="W100" s="233"/>
      <c r="X100" s="237"/>
      <c r="Y100" s="235"/>
      <c r="Z100" s="235"/>
      <c r="AA100" s="132" t="s">
        <v>425</v>
      </c>
      <c r="AB100" s="233"/>
      <c r="AC100" s="233"/>
      <c r="AD100" s="383"/>
      <c r="AE100" s="383"/>
    </row>
    <row r="101" spans="1:31" ht="15.6" x14ac:dyDescent="0.25">
      <c r="A101" s="130">
        <v>96</v>
      </c>
      <c r="B101" s="132">
        <v>96</v>
      </c>
      <c r="C101" s="239">
        <v>44476</v>
      </c>
      <c r="D101" s="241" t="s">
        <v>479</v>
      </c>
      <c r="E101" s="132" t="s">
        <v>425</v>
      </c>
      <c r="F101" s="233"/>
      <c r="G101" s="234"/>
      <c r="H101" s="132"/>
      <c r="I101" s="233"/>
      <c r="J101" s="235"/>
      <c r="K101" s="233"/>
      <c r="L101" s="233"/>
      <c r="M101" s="233"/>
      <c r="N101" s="233"/>
      <c r="O101" s="235"/>
      <c r="P101" s="233"/>
      <c r="Q101" s="236"/>
      <c r="R101" s="233"/>
      <c r="S101" s="233"/>
      <c r="T101" s="233"/>
      <c r="U101" s="233"/>
      <c r="V101" s="233"/>
      <c r="W101" s="233"/>
      <c r="X101" s="237"/>
      <c r="Y101" s="235"/>
      <c r="Z101" s="235"/>
      <c r="AA101" s="132" t="s">
        <v>425</v>
      </c>
      <c r="AB101" s="233"/>
      <c r="AC101" s="233"/>
      <c r="AD101" s="383"/>
      <c r="AE101" s="383"/>
    </row>
    <row r="102" spans="1:31" ht="15.6" x14ac:dyDescent="0.25">
      <c r="A102" s="130">
        <v>97</v>
      </c>
      <c r="B102" s="132">
        <v>97</v>
      </c>
      <c r="C102" s="239">
        <v>44482</v>
      </c>
      <c r="D102" s="241" t="s">
        <v>464</v>
      </c>
      <c r="E102" s="132" t="s">
        <v>425</v>
      </c>
      <c r="F102" s="233"/>
      <c r="G102" s="234"/>
      <c r="H102" s="132"/>
      <c r="I102" s="233"/>
      <c r="J102" s="235"/>
      <c r="K102" s="233"/>
      <c r="L102" s="233"/>
      <c r="M102" s="233"/>
      <c r="N102" s="233" t="s">
        <v>425</v>
      </c>
      <c r="O102" s="235" t="s">
        <v>425</v>
      </c>
      <c r="P102" s="233"/>
      <c r="Q102" s="236"/>
      <c r="R102" s="233"/>
      <c r="S102" s="233"/>
      <c r="T102" s="233"/>
      <c r="U102" s="233"/>
      <c r="V102" s="233"/>
      <c r="W102" s="233"/>
      <c r="X102" s="237"/>
      <c r="Y102" s="235"/>
      <c r="Z102" s="235"/>
      <c r="AA102" s="132" t="s">
        <v>425</v>
      </c>
      <c r="AB102" s="233"/>
      <c r="AC102" s="233"/>
      <c r="AD102" s="383"/>
      <c r="AE102" s="383"/>
    </row>
    <row r="103" spans="1:31" ht="15.6" x14ac:dyDescent="0.25">
      <c r="A103" s="130">
        <v>98</v>
      </c>
      <c r="B103" s="132">
        <v>98</v>
      </c>
      <c r="C103" s="239">
        <v>44488</v>
      </c>
      <c r="D103" s="241" t="s">
        <v>480</v>
      </c>
      <c r="E103" s="132" t="s">
        <v>425</v>
      </c>
      <c r="F103" s="233"/>
      <c r="G103" s="234"/>
      <c r="H103" s="132"/>
      <c r="I103" s="233"/>
      <c r="J103" s="235"/>
      <c r="K103" s="233"/>
      <c r="L103" s="233"/>
      <c r="M103" s="233"/>
      <c r="N103" s="233"/>
      <c r="O103" s="235"/>
      <c r="P103" s="233"/>
      <c r="Q103" s="236"/>
      <c r="R103" s="233"/>
      <c r="S103" s="233"/>
      <c r="T103" s="233"/>
      <c r="U103" s="233"/>
      <c r="V103" s="233"/>
      <c r="W103" s="233"/>
      <c r="X103" s="237"/>
      <c r="Y103" s="235"/>
      <c r="Z103" s="235"/>
      <c r="AA103" s="132" t="s">
        <v>425</v>
      </c>
      <c r="AB103" s="233"/>
      <c r="AC103" s="233"/>
      <c r="AD103" s="383"/>
      <c r="AE103" s="383"/>
    </row>
    <row r="104" spans="1:31" ht="15.6" x14ac:dyDescent="0.25">
      <c r="A104" s="130">
        <v>99</v>
      </c>
      <c r="B104" s="132">
        <v>99</v>
      </c>
      <c r="C104" s="239">
        <v>44494</v>
      </c>
      <c r="D104" s="241" t="s">
        <v>443</v>
      </c>
      <c r="E104" s="132" t="s">
        <v>425</v>
      </c>
      <c r="F104" s="233"/>
      <c r="G104" s="234"/>
      <c r="H104" s="132"/>
      <c r="I104" s="233"/>
      <c r="J104" s="235"/>
      <c r="K104" s="233"/>
      <c r="L104" s="233"/>
      <c r="M104" s="233"/>
      <c r="N104" s="233"/>
      <c r="O104" s="235" t="s">
        <v>425</v>
      </c>
      <c r="P104" s="233"/>
      <c r="Q104" s="236"/>
      <c r="R104" s="233"/>
      <c r="S104" s="233"/>
      <c r="T104" s="233"/>
      <c r="U104" s="233"/>
      <c r="V104" s="233"/>
      <c r="W104" s="233"/>
      <c r="X104" s="237"/>
      <c r="Y104" s="235"/>
      <c r="Z104" s="235"/>
      <c r="AA104" s="132" t="s">
        <v>425</v>
      </c>
      <c r="AB104" s="233"/>
      <c r="AC104" s="233"/>
      <c r="AD104" s="383"/>
      <c r="AE104" s="383"/>
    </row>
    <row r="105" spans="1:31" ht="15.6" x14ac:dyDescent="0.25">
      <c r="A105" s="130">
        <v>100</v>
      </c>
      <c r="B105" s="132">
        <v>100</v>
      </c>
      <c r="C105" s="239">
        <v>44501</v>
      </c>
      <c r="D105" s="241" t="s">
        <v>446</v>
      </c>
      <c r="E105" s="132" t="s">
        <v>425</v>
      </c>
      <c r="F105" s="233"/>
      <c r="G105" s="234"/>
      <c r="H105" s="132"/>
      <c r="I105" s="233"/>
      <c r="J105" s="235"/>
      <c r="K105" s="233"/>
      <c r="L105" s="233"/>
      <c r="M105" s="233"/>
      <c r="N105" s="233" t="s">
        <v>425</v>
      </c>
      <c r="O105" s="235" t="s">
        <v>425</v>
      </c>
      <c r="P105" s="233"/>
      <c r="Q105" s="236"/>
      <c r="R105" s="233"/>
      <c r="S105" s="233"/>
      <c r="T105" s="233"/>
      <c r="U105" s="233"/>
      <c r="V105" s="233"/>
      <c r="W105" s="233"/>
      <c r="X105" s="237"/>
      <c r="Y105" s="235"/>
      <c r="Z105" s="235"/>
      <c r="AA105" s="132" t="s">
        <v>425</v>
      </c>
      <c r="AB105" s="233"/>
      <c r="AC105" s="233"/>
      <c r="AD105" s="383"/>
      <c r="AE105" s="383"/>
    </row>
    <row r="106" spans="1:31" ht="15.6" x14ac:dyDescent="0.25">
      <c r="A106" s="130">
        <v>101</v>
      </c>
      <c r="B106" s="132">
        <v>101</v>
      </c>
      <c r="C106" s="239">
        <v>44501</v>
      </c>
      <c r="D106" s="241" t="s">
        <v>481</v>
      </c>
      <c r="E106" s="132" t="s">
        <v>425</v>
      </c>
      <c r="F106" s="233"/>
      <c r="G106" s="234"/>
      <c r="H106" s="132"/>
      <c r="I106" s="233"/>
      <c r="J106" s="235"/>
      <c r="K106" s="233"/>
      <c r="L106" s="233"/>
      <c r="M106" s="233"/>
      <c r="N106" s="233" t="s">
        <v>425</v>
      </c>
      <c r="O106" s="235"/>
      <c r="P106" s="233"/>
      <c r="Q106" s="236"/>
      <c r="R106" s="233"/>
      <c r="S106" s="233"/>
      <c r="T106" s="233"/>
      <c r="U106" s="233"/>
      <c r="V106" s="233"/>
      <c r="W106" s="233"/>
      <c r="X106" s="237"/>
      <c r="Y106" s="235"/>
      <c r="Z106" s="235"/>
      <c r="AA106" s="132" t="s">
        <v>425</v>
      </c>
      <c r="AB106" s="233"/>
      <c r="AC106" s="233"/>
      <c r="AD106" s="383"/>
      <c r="AE106" s="383"/>
    </row>
    <row r="107" spans="1:31" ht="15.6" x14ac:dyDescent="0.25">
      <c r="A107" s="130">
        <v>102</v>
      </c>
      <c r="B107" s="132">
        <v>102</v>
      </c>
      <c r="C107" s="239">
        <v>44512</v>
      </c>
      <c r="D107" s="241" t="s">
        <v>464</v>
      </c>
      <c r="E107" s="132" t="s">
        <v>425</v>
      </c>
      <c r="F107" s="233"/>
      <c r="G107" s="234"/>
      <c r="H107" s="132"/>
      <c r="I107" s="233"/>
      <c r="J107" s="235"/>
      <c r="K107" s="233"/>
      <c r="L107" s="233"/>
      <c r="M107" s="233"/>
      <c r="N107" s="233" t="s">
        <v>425</v>
      </c>
      <c r="O107" s="235"/>
      <c r="P107" s="233"/>
      <c r="Q107" s="236"/>
      <c r="R107" s="233"/>
      <c r="S107" s="233"/>
      <c r="T107" s="233"/>
      <c r="U107" s="233"/>
      <c r="V107" s="233"/>
      <c r="W107" s="233"/>
      <c r="X107" s="237"/>
      <c r="Y107" s="235"/>
      <c r="Z107" s="235"/>
      <c r="AA107" s="132" t="s">
        <v>425</v>
      </c>
      <c r="AB107" s="233"/>
      <c r="AC107" s="233"/>
      <c r="AD107" s="383"/>
      <c r="AE107" s="383"/>
    </row>
    <row r="108" spans="1:31" ht="15.6" x14ac:dyDescent="0.25">
      <c r="A108" s="130">
        <v>103</v>
      </c>
      <c r="B108" s="132">
        <v>103</v>
      </c>
      <c r="C108" s="239">
        <v>44512</v>
      </c>
      <c r="D108" s="241" t="s">
        <v>482</v>
      </c>
      <c r="E108" s="132" t="s">
        <v>425</v>
      </c>
      <c r="F108" s="233"/>
      <c r="G108" s="234"/>
      <c r="H108" s="132"/>
      <c r="I108" s="233"/>
      <c r="J108" s="235"/>
      <c r="K108" s="233"/>
      <c r="L108" s="233"/>
      <c r="M108" s="233"/>
      <c r="N108" s="233"/>
      <c r="O108" s="235"/>
      <c r="P108" s="233"/>
      <c r="Q108" s="236"/>
      <c r="R108" s="233"/>
      <c r="S108" s="233"/>
      <c r="T108" s="233"/>
      <c r="U108" s="233"/>
      <c r="V108" s="233"/>
      <c r="W108" s="233"/>
      <c r="X108" s="237"/>
      <c r="Y108" s="235"/>
      <c r="Z108" s="235"/>
      <c r="AA108" s="132" t="s">
        <v>425</v>
      </c>
      <c r="AB108" s="233"/>
      <c r="AC108" s="233"/>
      <c r="AD108" s="383"/>
      <c r="AE108" s="383"/>
    </row>
    <row r="109" spans="1:31" ht="15.6" x14ac:dyDescent="0.25">
      <c r="A109" s="130">
        <v>104</v>
      </c>
      <c r="B109" s="132">
        <v>104</v>
      </c>
      <c r="C109" s="239">
        <v>44512</v>
      </c>
      <c r="D109" s="241" t="s">
        <v>457</v>
      </c>
      <c r="E109" s="132" t="s">
        <v>425</v>
      </c>
      <c r="F109" s="233"/>
      <c r="G109" s="234"/>
      <c r="H109" s="132"/>
      <c r="I109" s="233"/>
      <c r="J109" s="235"/>
      <c r="K109" s="233"/>
      <c r="L109" s="233"/>
      <c r="M109" s="233"/>
      <c r="N109" s="233" t="s">
        <v>425</v>
      </c>
      <c r="O109" s="235" t="s">
        <v>425</v>
      </c>
      <c r="P109" s="233"/>
      <c r="Q109" s="236"/>
      <c r="R109" s="233"/>
      <c r="S109" s="233"/>
      <c r="T109" s="233"/>
      <c r="U109" s="233"/>
      <c r="V109" s="233"/>
      <c r="W109" s="233"/>
      <c r="X109" s="237"/>
      <c r="Y109" s="235"/>
      <c r="Z109" s="235"/>
      <c r="AA109" s="132" t="s">
        <v>425</v>
      </c>
      <c r="AB109" s="233"/>
      <c r="AC109" s="233"/>
      <c r="AD109" s="383"/>
      <c r="AE109" s="383"/>
    </row>
    <row r="110" spans="1:31" ht="15.6" x14ac:dyDescent="0.25">
      <c r="A110" s="130">
        <v>105</v>
      </c>
      <c r="B110" s="132">
        <v>105</v>
      </c>
      <c r="C110" s="239">
        <v>44516</v>
      </c>
      <c r="D110" s="241" t="s">
        <v>483</v>
      </c>
      <c r="E110" s="132" t="s">
        <v>425</v>
      </c>
      <c r="F110" s="233"/>
      <c r="G110" s="234"/>
      <c r="H110" s="132"/>
      <c r="I110" s="233"/>
      <c r="J110" s="235"/>
      <c r="K110" s="233"/>
      <c r="L110" s="233"/>
      <c r="M110" s="233"/>
      <c r="N110" s="233" t="s">
        <v>425</v>
      </c>
      <c r="O110" s="235"/>
      <c r="P110" s="233"/>
      <c r="Q110" s="236"/>
      <c r="R110" s="233"/>
      <c r="S110" s="233"/>
      <c r="T110" s="233"/>
      <c r="U110" s="233"/>
      <c r="V110" s="233"/>
      <c r="W110" s="233"/>
      <c r="X110" s="237"/>
      <c r="Y110" s="235"/>
      <c r="Z110" s="235"/>
      <c r="AA110" s="132" t="s">
        <v>425</v>
      </c>
      <c r="AB110" s="233"/>
      <c r="AC110" s="233"/>
      <c r="AD110" s="383"/>
      <c r="AE110" s="383"/>
    </row>
    <row r="111" spans="1:31" ht="15.6" x14ac:dyDescent="0.25">
      <c r="A111" s="130">
        <v>106</v>
      </c>
      <c r="B111" s="132">
        <v>106</v>
      </c>
      <c r="C111" s="239">
        <v>44516</v>
      </c>
      <c r="D111" s="241" t="s">
        <v>450</v>
      </c>
      <c r="E111" s="132" t="s">
        <v>425</v>
      </c>
      <c r="F111" s="233"/>
      <c r="G111" s="234"/>
      <c r="H111" s="132"/>
      <c r="I111" s="233"/>
      <c r="J111" s="235"/>
      <c r="K111" s="233"/>
      <c r="L111" s="233"/>
      <c r="M111" s="233"/>
      <c r="N111" s="233" t="s">
        <v>425</v>
      </c>
      <c r="O111" s="235"/>
      <c r="P111" s="233"/>
      <c r="Q111" s="236"/>
      <c r="R111" s="233"/>
      <c r="S111" s="233"/>
      <c r="T111" s="233"/>
      <c r="U111" s="233"/>
      <c r="V111" s="233"/>
      <c r="W111" s="233"/>
      <c r="X111" s="237"/>
      <c r="Y111" s="235"/>
      <c r="Z111" s="235"/>
      <c r="AA111" s="132" t="s">
        <v>425</v>
      </c>
      <c r="AB111" s="233"/>
      <c r="AC111" s="233"/>
      <c r="AD111" s="383"/>
      <c r="AE111" s="383"/>
    </row>
    <row r="112" spans="1:31" ht="15.6" x14ac:dyDescent="0.25">
      <c r="A112" s="130">
        <v>107</v>
      </c>
      <c r="B112" s="132">
        <v>107</v>
      </c>
      <c r="C112" s="239">
        <v>44516</v>
      </c>
      <c r="D112" s="241" t="s">
        <v>426</v>
      </c>
      <c r="E112" s="132" t="s">
        <v>425</v>
      </c>
      <c r="F112" s="233"/>
      <c r="G112" s="234"/>
      <c r="H112" s="132"/>
      <c r="I112" s="233"/>
      <c r="J112" s="235"/>
      <c r="K112" s="233"/>
      <c r="L112" s="233"/>
      <c r="M112" s="233"/>
      <c r="N112" s="233"/>
      <c r="O112" s="235" t="s">
        <v>425</v>
      </c>
      <c r="P112" s="233"/>
      <c r="Q112" s="236"/>
      <c r="R112" s="233"/>
      <c r="S112" s="233"/>
      <c r="T112" s="233"/>
      <c r="U112" s="233"/>
      <c r="V112" s="233"/>
      <c r="W112" s="233"/>
      <c r="X112" s="237"/>
      <c r="Y112" s="235"/>
      <c r="Z112" s="235"/>
      <c r="AA112" s="132" t="s">
        <v>425</v>
      </c>
      <c r="AB112" s="233"/>
      <c r="AC112" s="233"/>
      <c r="AD112" s="383"/>
      <c r="AE112" s="383"/>
    </row>
    <row r="113" spans="1:31" ht="15.6" x14ac:dyDescent="0.25">
      <c r="A113" s="130">
        <v>108</v>
      </c>
      <c r="B113" s="132">
        <v>108</v>
      </c>
      <c r="C113" s="239">
        <v>44517</v>
      </c>
      <c r="D113" s="241" t="s">
        <v>470</v>
      </c>
      <c r="E113" s="132" t="s">
        <v>425</v>
      </c>
      <c r="F113" s="233"/>
      <c r="G113" s="234"/>
      <c r="H113" s="132"/>
      <c r="I113" s="233"/>
      <c r="J113" s="235"/>
      <c r="K113" s="233"/>
      <c r="L113" s="233"/>
      <c r="M113" s="233"/>
      <c r="N113" s="233" t="s">
        <v>425</v>
      </c>
      <c r="O113" s="235"/>
      <c r="P113" s="233"/>
      <c r="Q113" s="236"/>
      <c r="R113" s="233"/>
      <c r="S113" s="233"/>
      <c r="T113" s="233"/>
      <c r="U113" s="233"/>
      <c r="V113" s="233"/>
      <c r="W113" s="233"/>
      <c r="X113" s="237"/>
      <c r="Y113" s="235"/>
      <c r="Z113" s="235"/>
      <c r="AA113" s="132" t="s">
        <v>425</v>
      </c>
      <c r="AB113" s="233"/>
      <c r="AC113" s="233"/>
      <c r="AD113" s="383"/>
      <c r="AE113" s="383"/>
    </row>
    <row r="114" spans="1:31" ht="15.6" x14ac:dyDescent="0.25">
      <c r="A114" s="130">
        <v>109</v>
      </c>
      <c r="B114" s="132">
        <v>109</v>
      </c>
      <c r="C114" s="239">
        <v>44519</v>
      </c>
      <c r="D114" s="241" t="s">
        <v>482</v>
      </c>
      <c r="E114" s="132" t="s">
        <v>425</v>
      </c>
      <c r="F114" s="233"/>
      <c r="G114" s="234"/>
      <c r="H114" s="132"/>
      <c r="I114" s="233"/>
      <c r="J114" s="235"/>
      <c r="K114" s="233"/>
      <c r="L114" s="233"/>
      <c r="M114" s="233"/>
      <c r="N114" s="233" t="s">
        <v>425</v>
      </c>
      <c r="O114" s="235"/>
      <c r="P114" s="233"/>
      <c r="Q114" s="236"/>
      <c r="R114" s="233"/>
      <c r="S114" s="233"/>
      <c r="T114" s="233"/>
      <c r="U114" s="233"/>
      <c r="V114" s="233"/>
      <c r="W114" s="233"/>
      <c r="X114" s="237"/>
      <c r="Y114" s="235"/>
      <c r="Z114" s="235"/>
      <c r="AA114" s="132" t="s">
        <v>425</v>
      </c>
      <c r="AB114" s="233"/>
      <c r="AC114" s="233"/>
      <c r="AD114" s="383"/>
      <c r="AE114" s="383"/>
    </row>
    <row r="115" spans="1:31" ht="15.6" x14ac:dyDescent="0.25">
      <c r="A115" s="130">
        <v>110</v>
      </c>
      <c r="B115" s="132">
        <v>110</v>
      </c>
      <c r="C115" s="239">
        <v>44519</v>
      </c>
      <c r="D115" s="241" t="s">
        <v>448</v>
      </c>
      <c r="E115" s="132" t="s">
        <v>425</v>
      </c>
      <c r="F115" s="233"/>
      <c r="G115" s="234"/>
      <c r="H115" s="132"/>
      <c r="I115" s="233"/>
      <c r="J115" s="235"/>
      <c r="K115" s="233"/>
      <c r="L115" s="233"/>
      <c r="M115" s="233"/>
      <c r="N115" s="233"/>
      <c r="O115" s="235"/>
      <c r="P115" s="233"/>
      <c r="Q115" s="236"/>
      <c r="R115" s="233"/>
      <c r="S115" s="233"/>
      <c r="T115" s="233"/>
      <c r="U115" s="233"/>
      <c r="V115" s="233"/>
      <c r="W115" s="233"/>
      <c r="X115" s="237"/>
      <c r="Y115" s="235"/>
      <c r="Z115" s="235"/>
      <c r="AA115" s="132" t="s">
        <v>425</v>
      </c>
      <c r="AB115" s="233"/>
      <c r="AC115" s="233"/>
      <c r="AD115" s="383"/>
      <c r="AE115" s="383"/>
    </row>
    <row r="116" spans="1:31" ht="15.6" x14ac:dyDescent="0.25">
      <c r="A116" s="130">
        <v>111</v>
      </c>
      <c r="B116" s="132">
        <v>111</v>
      </c>
      <c r="C116" s="239">
        <v>44519</v>
      </c>
      <c r="D116" s="241" t="s">
        <v>459</v>
      </c>
      <c r="E116" s="132" t="s">
        <v>425</v>
      </c>
      <c r="F116" s="233"/>
      <c r="G116" s="234"/>
      <c r="H116" s="132"/>
      <c r="I116" s="233"/>
      <c r="J116" s="235"/>
      <c r="K116" s="233"/>
      <c r="L116" s="233"/>
      <c r="M116" s="233"/>
      <c r="N116" s="233"/>
      <c r="O116" s="235" t="s">
        <v>425</v>
      </c>
      <c r="P116" s="233"/>
      <c r="Q116" s="236"/>
      <c r="R116" s="233"/>
      <c r="S116" s="233"/>
      <c r="T116" s="233"/>
      <c r="U116" s="233"/>
      <c r="V116" s="233"/>
      <c r="W116" s="233"/>
      <c r="X116" s="237"/>
      <c r="Y116" s="235"/>
      <c r="Z116" s="235"/>
      <c r="AA116" s="132" t="s">
        <v>425</v>
      </c>
      <c r="AB116" s="233"/>
      <c r="AC116" s="233"/>
      <c r="AD116" s="383"/>
      <c r="AE116" s="383"/>
    </row>
    <row r="117" spans="1:31" ht="15.6" x14ac:dyDescent="0.25">
      <c r="A117" s="130">
        <v>112</v>
      </c>
      <c r="B117" s="132">
        <v>112</v>
      </c>
      <c r="C117" s="239">
        <v>44519</v>
      </c>
      <c r="D117" s="241" t="s">
        <v>484</v>
      </c>
      <c r="E117" s="132" t="s">
        <v>425</v>
      </c>
      <c r="F117" s="233"/>
      <c r="G117" s="234"/>
      <c r="H117" s="132"/>
      <c r="I117" s="233"/>
      <c r="J117" s="235"/>
      <c r="K117" s="233"/>
      <c r="L117" s="233"/>
      <c r="M117" s="233"/>
      <c r="N117" s="233" t="s">
        <v>425</v>
      </c>
      <c r="O117" s="235"/>
      <c r="P117" s="233"/>
      <c r="Q117" s="236"/>
      <c r="R117" s="233"/>
      <c r="S117" s="233"/>
      <c r="T117" s="233"/>
      <c r="U117" s="233"/>
      <c r="V117" s="233"/>
      <c r="W117" s="233"/>
      <c r="X117" s="237"/>
      <c r="Y117" s="235"/>
      <c r="Z117" s="235"/>
      <c r="AA117" s="132" t="s">
        <v>425</v>
      </c>
      <c r="AB117" s="233"/>
      <c r="AC117" s="233"/>
      <c r="AD117" s="383"/>
      <c r="AE117" s="383"/>
    </row>
    <row r="118" spans="1:31" ht="15.6" x14ac:dyDescent="0.25">
      <c r="A118" s="130">
        <v>113</v>
      </c>
      <c r="B118" s="132">
        <v>113</v>
      </c>
      <c r="C118" s="239">
        <v>44519</v>
      </c>
      <c r="D118" s="241" t="s">
        <v>431</v>
      </c>
      <c r="E118" s="132" t="s">
        <v>425</v>
      </c>
      <c r="F118" s="233"/>
      <c r="G118" s="234"/>
      <c r="H118" s="132"/>
      <c r="I118" s="233"/>
      <c r="J118" s="235"/>
      <c r="K118" s="233"/>
      <c r="L118" s="233"/>
      <c r="M118" s="233"/>
      <c r="N118" s="233" t="s">
        <v>425</v>
      </c>
      <c r="O118" s="235"/>
      <c r="P118" s="233"/>
      <c r="Q118" s="236"/>
      <c r="R118" s="233"/>
      <c r="S118" s="233"/>
      <c r="T118" s="233"/>
      <c r="U118" s="233"/>
      <c r="V118" s="233"/>
      <c r="W118" s="233"/>
      <c r="X118" s="237"/>
      <c r="Y118" s="235"/>
      <c r="Z118" s="235"/>
      <c r="AA118" s="132" t="s">
        <v>425</v>
      </c>
      <c r="AB118" s="233"/>
      <c r="AC118" s="233"/>
      <c r="AD118" s="383"/>
      <c r="AE118" s="383"/>
    </row>
    <row r="119" spans="1:31" ht="15.6" x14ac:dyDescent="0.25">
      <c r="A119" s="130">
        <v>114</v>
      </c>
      <c r="B119" s="132">
        <v>114</v>
      </c>
      <c r="C119" s="239">
        <v>44550</v>
      </c>
      <c r="D119" s="241" t="s">
        <v>441</v>
      </c>
      <c r="E119" s="132" t="s">
        <v>425</v>
      </c>
      <c r="F119" s="233"/>
      <c r="G119" s="234"/>
      <c r="H119" s="132"/>
      <c r="I119" s="233"/>
      <c r="J119" s="235"/>
      <c r="K119" s="233"/>
      <c r="L119" s="233"/>
      <c r="M119" s="233"/>
      <c r="N119" s="233"/>
      <c r="O119" s="235" t="s">
        <v>425</v>
      </c>
      <c r="P119" s="233"/>
      <c r="Q119" s="236"/>
      <c r="R119" s="233"/>
      <c r="S119" s="233"/>
      <c r="T119" s="233"/>
      <c r="U119" s="233"/>
      <c r="V119" s="233"/>
      <c r="W119" s="233"/>
      <c r="X119" s="237"/>
      <c r="Y119" s="235"/>
      <c r="Z119" s="235"/>
      <c r="AA119" s="132" t="s">
        <v>425</v>
      </c>
      <c r="AB119" s="233"/>
      <c r="AC119" s="233"/>
      <c r="AD119" s="383"/>
      <c r="AE119" s="383"/>
    </row>
    <row r="120" spans="1:31" ht="15.6" x14ac:dyDescent="0.25">
      <c r="A120" s="130">
        <v>115</v>
      </c>
      <c r="B120" s="132">
        <v>115</v>
      </c>
      <c r="C120" s="239">
        <v>44550</v>
      </c>
      <c r="D120" s="241" t="s">
        <v>469</v>
      </c>
      <c r="E120" s="132" t="s">
        <v>425</v>
      </c>
      <c r="F120" s="233"/>
      <c r="G120" s="234"/>
      <c r="H120" s="132"/>
      <c r="I120" s="233"/>
      <c r="J120" s="235"/>
      <c r="K120" s="233"/>
      <c r="L120" s="233"/>
      <c r="M120" s="233"/>
      <c r="N120" s="233" t="s">
        <v>425</v>
      </c>
      <c r="O120" s="235"/>
      <c r="P120" s="233"/>
      <c r="Q120" s="236"/>
      <c r="R120" s="233"/>
      <c r="S120" s="233"/>
      <c r="T120" s="233"/>
      <c r="U120" s="233"/>
      <c r="V120" s="233"/>
      <c r="W120" s="233"/>
      <c r="X120" s="237"/>
      <c r="Y120" s="235"/>
      <c r="Z120" s="235"/>
      <c r="AA120" s="132" t="s">
        <v>425</v>
      </c>
      <c r="AB120" s="233"/>
      <c r="AC120" s="233"/>
      <c r="AD120" s="383"/>
      <c r="AE120" s="383"/>
    </row>
    <row r="121" spans="1:31" x14ac:dyDescent="0.25">
      <c r="A121" s="73">
        <v>115</v>
      </c>
      <c r="E121" s="73">
        <f>COUNTA(E6:E120)</f>
        <v>115</v>
      </c>
      <c r="F121" s="73">
        <f t="shared" ref="F121:AC121" si="0">COUNTA(F6:F120)</f>
        <v>0</v>
      </c>
      <c r="G121" s="73">
        <f t="shared" si="0"/>
        <v>2</v>
      </c>
      <c r="H121" s="73">
        <f t="shared" si="0"/>
        <v>3</v>
      </c>
      <c r="I121" s="73">
        <f t="shared" si="0"/>
        <v>0</v>
      </c>
      <c r="J121" s="73">
        <f t="shared" si="0"/>
        <v>0</v>
      </c>
      <c r="K121" s="73">
        <f t="shared" si="0"/>
        <v>6</v>
      </c>
      <c r="L121" s="73">
        <f t="shared" si="0"/>
        <v>3</v>
      </c>
      <c r="M121" s="73">
        <f t="shared" si="0"/>
        <v>9</v>
      </c>
      <c r="N121" s="73">
        <f t="shared" si="0"/>
        <v>47</v>
      </c>
      <c r="O121" s="73">
        <f t="shared" si="0"/>
        <v>47</v>
      </c>
      <c r="P121" s="73">
        <f t="shared" si="0"/>
        <v>0</v>
      </c>
      <c r="Q121" s="73">
        <f t="shared" si="0"/>
        <v>0</v>
      </c>
      <c r="R121" s="73">
        <f t="shared" si="0"/>
        <v>0</v>
      </c>
      <c r="S121" s="73">
        <f t="shared" si="0"/>
        <v>0</v>
      </c>
      <c r="T121" s="73">
        <f t="shared" si="0"/>
        <v>0</v>
      </c>
      <c r="U121" s="73">
        <f t="shared" si="0"/>
        <v>0</v>
      </c>
      <c r="V121" s="73">
        <f t="shared" si="0"/>
        <v>0</v>
      </c>
      <c r="W121" s="73">
        <f t="shared" si="0"/>
        <v>0</v>
      </c>
      <c r="X121" s="73">
        <f t="shared" si="0"/>
        <v>0</v>
      </c>
      <c r="Y121" s="73">
        <f t="shared" si="0"/>
        <v>0</v>
      </c>
      <c r="Z121" s="73">
        <f t="shared" si="0"/>
        <v>0</v>
      </c>
      <c r="AA121" s="73">
        <f t="shared" si="0"/>
        <v>115</v>
      </c>
      <c r="AB121" s="73">
        <f t="shared" si="0"/>
        <v>0</v>
      </c>
      <c r="AC121" s="73">
        <f t="shared" si="0"/>
        <v>0</v>
      </c>
    </row>
    <row r="122" spans="1:31" x14ac:dyDescent="0.25">
      <c r="K122" s="257"/>
      <c r="AA122" s="257"/>
    </row>
  </sheetData>
  <mergeCells count="13">
    <mergeCell ref="AD6:AD120"/>
    <mergeCell ref="AE6:AE120"/>
    <mergeCell ref="AD3:AE3"/>
    <mergeCell ref="A1:AE1"/>
    <mergeCell ref="A3:A4"/>
    <mergeCell ref="B3:B4"/>
    <mergeCell ref="C3:C4"/>
    <mergeCell ref="D3:D4"/>
    <mergeCell ref="E3:I3"/>
    <mergeCell ref="J3:O3"/>
    <mergeCell ref="P3:V3"/>
    <mergeCell ref="W3:Z3"/>
    <mergeCell ref="AA3:AC3"/>
  </mergeCells>
  <pageMargins left="0.39370078740157483" right="0.19685039370078741" top="0.35433070866141736" bottom="0.23622047244094491" header="0.23622047244094491" footer="0.15748031496062992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Форма 8.1 предприятие</vt:lpstr>
      <vt:lpstr>Форма 8.3</vt:lpstr>
      <vt:lpstr>Форма 3.1-3.2</vt:lpstr>
      <vt:lpstr>1-1.4</vt:lpstr>
      <vt:lpstr>2.1</vt:lpstr>
      <vt:lpstr>2.2-2.4</vt:lpstr>
      <vt:lpstr>3.1-3.5</vt:lpstr>
      <vt:lpstr>4.1-4.8</vt:lpstr>
      <vt:lpstr>4.7 </vt:lpstr>
      <vt:lpstr>4.9 </vt:lpstr>
      <vt:lpstr>'4.1-4.8'!Область_печати</vt:lpstr>
      <vt:lpstr>'4.9 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</cp:lastModifiedBy>
  <cp:revision/>
  <cp:lastPrinted>2022-03-21T12:39:18Z</cp:lastPrinted>
  <dcterms:created xsi:type="dcterms:W3CDTF">2016-03-30T09:02:12Z</dcterms:created>
  <dcterms:modified xsi:type="dcterms:W3CDTF">2023-01-19T10:18:40Z</dcterms:modified>
</cp:coreProperties>
</file>